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31_03_21\KCPP\"/>
    </mc:Choice>
  </mc:AlternateContent>
  <bookViews>
    <workbookView xWindow="0" yWindow="0" windowWidth="19200" windowHeight="11490" activeTab="2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'1'!$A$1:$E$87</definedName>
    <definedName name="_xlnm.Print_Area" localSheetId="14">'10'!$A$1:$J$55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'6_0'!$A$1:$Q$57</definedName>
    <definedName name="_xlnm.Print_Area" localSheetId="6">'6_1'!$A$1:$M$34</definedName>
    <definedName name="_xlnm.Print_Area" localSheetId="7">'6_2'!$A$1:$N$41</definedName>
    <definedName name="_xlnm.Print_Area" localSheetId="8">'6_3'!$A$1:$L$26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'9'!$A$1:$F$68</definedName>
  </definedNames>
  <calcPr calcId="162913"/>
</workbook>
</file>

<file path=xl/calcChain.xml><?xml version="1.0" encoding="utf-8"?>
<calcChain xmlns="http://schemas.openxmlformats.org/spreadsheetml/2006/main">
  <c r="C49" i="4" l="1"/>
  <c r="C23" i="4"/>
  <c r="C35" i="4" s="1"/>
  <c r="C17" i="4"/>
  <c r="D24" i="12"/>
  <c r="I26" i="5"/>
  <c r="F19" i="2"/>
  <c r="I25" i="5"/>
  <c r="C50" i="4" l="1"/>
  <c r="C52" i="4" s="1"/>
  <c r="C56" i="4" s="1"/>
  <c r="F56" i="4" s="1"/>
  <c r="E32" i="4" s="1"/>
  <c r="F79" i="1"/>
  <c r="F30" i="3"/>
  <c r="D27" i="3"/>
  <c r="F58" i="1"/>
  <c r="G67" i="2"/>
  <c r="D66" i="2"/>
  <c r="D50" i="2"/>
  <c r="D44" i="2"/>
  <c r="D36" i="2"/>
  <c r="D23" i="2"/>
  <c r="D19" i="2"/>
  <c r="D14" i="2"/>
  <c r="D57" i="1" l="1"/>
  <c r="D73" i="1"/>
  <c r="D17" i="1" l="1"/>
  <c r="D15" i="1" s="1"/>
  <c r="D56" i="1" s="1"/>
  <c r="D23" i="1"/>
  <c r="D32" i="1"/>
  <c r="D37" i="1"/>
  <c r="D43" i="1"/>
  <c r="A1" i="2" l="1"/>
  <c r="B1" i="16" s="1"/>
  <c r="A2" i="2"/>
  <c r="A2" i="14" s="1"/>
  <c r="A3" i="2"/>
  <c r="A3" i="14" s="1"/>
  <c r="A4" i="2"/>
  <c r="A4" i="14" s="1"/>
  <c r="A5" i="2"/>
  <c r="A5" i="14" s="1"/>
  <c r="A6" i="2"/>
  <c r="A6" i="15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54" i="6"/>
  <c r="S54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E24" i="12"/>
  <c r="A1" i="13"/>
  <c r="A2" i="13"/>
  <c r="A3" i="13"/>
  <c r="A4" i="13"/>
  <c r="A5" i="13"/>
  <c r="A6" i="13"/>
  <c r="A6" i="14"/>
  <c r="A1" i="15"/>
  <c r="B6" i="16"/>
  <c r="G17" i="16"/>
  <c r="I17" i="16"/>
  <c r="K17" i="16"/>
  <c r="F36" i="16"/>
  <c r="A1" i="14" l="1"/>
  <c r="A5" i="15"/>
  <c r="B4" i="16"/>
  <c r="A4" i="15"/>
  <c r="B3" i="16"/>
  <c r="A3" i="15"/>
  <c r="B2" i="16"/>
  <c r="A2" i="15"/>
  <c r="B5" i="16"/>
</calcChain>
</file>

<file path=xl/comments1.xml><?xml version="1.0" encoding="utf-8"?>
<comments xmlns="http://schemas.openxmlformats.org/spreadsheetml/2006/main">
  <authors>
    <author>Bojan BLAGOJEVIC</author>
  </authors>
  <commentList>
    <comment ref="D25" authorId="0" shapeId="0">
      <text>
        <r>
          <rPr>
            <b/>
            <sz val="9"/>
            <color indexed="81"/>
            <rFont val="Tahoma"/>
            <family val="2"/>
            <charset val="238"/>
          </rPr>
          <t>Bojan BLAGOJEVIC:</t>
        </r>
        <r>
          <rPr>
            <sz val="9"/>
            <color indexed="81"/>
            <rFont val="Tahoma"/>
            <family val="2"/>
            <charset val="238"/>
          </rPr>
          <t xml:space="preserve">
zbir troškova kastodi banke i troškova trgovanja. Bitno zbog pokazatelja troškova</t>
        </r>
      </text>
    </comment>
  </commentList>
</comments>
</file>

<file path=xl/sharedStrings.xml><?xml version="1.0" encoding="utf-8"?>
<sst xmlns="http://schemas.openxmlformats.org/spreadsheetml/2006/main" count="1132" uniqueCount="834">
  <si>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</si>
  <si>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</si>
  <si>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</si>
  <si>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</si>
  <si>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JP-N-20</t>
  </si>
  <si>
    <t>BILANS STANJA INVESTICIONOG FONDA</t>
  </si>
  <si>
    <t>(Izvjestaj o finansijskom polozaju)</t>
  </si>
  <si>
    <t>na dan 31.03.2021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</si>
  <si>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</si>
  <si>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</si>
  <si>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</si>
  <si>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</si>
  <si>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</si>
  <si>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</si>
  <si>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</si>
  <si>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</si>
  <si>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</si>
  <si>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</si>
  <si>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</si>
  <si>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</si>
  <si>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</si>
  <si>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</si>
  <si>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</si>
  <si>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</si>
  <si>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</si>
  <si>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</si>
  <si>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</si>
  <si>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</si>
  <si>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</si>
  <si>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</si>
  <si>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</si>
  <si>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</si>
  <si>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</si>
  <si>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</si>
  <si>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</si>
  <si>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</si>
  <si>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</si>
  <si>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</si>
  <si>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</si>
  <si>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</si>
  <si>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</si>
  <si>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</si>
  <si>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</si>
  <si>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</si>
  <si>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</si>
  <si>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</si>
  <si>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</si>
  <si>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</si>
  <si>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</si>
  <si>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</si>
  <si>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</si>
  <si>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</si>
  <si>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</si>
  <si>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</si>
  <si>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</si>
  <si>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</si>
  <si>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</si>
  <si>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</si>
  <si>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</si>
  <si>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</si>
  <si>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</si>
  <si>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</si>
  <si>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</si>
  <si>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</si>
  <si>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</si>
  <si>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</si>
  <si>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</si>
  <si>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</si>
  <si>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</si>
  <si>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</si>
  <si>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</si>
  <si>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</si>
  <si>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</si>
  <si>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</si>
  <si>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</si>
  <si>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</si>
  <si>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</si>
  <si>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</si>
  <si>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</si>
  <si>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</si>
  <si>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</si>
  <si>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</si>
  <si>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</si>
  <si>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</si>
  <si>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</si>
  <si>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</si>
  <si>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</si>
  <si>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</si>
  <si>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</si>
  <si>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</si>
  <si>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</si>
  <si>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</si>
  <si>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</si>
  <si>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</si>
  <si>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</si>
  <si>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</si>
  <si>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</si>
  <si>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</si>
  <si>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</si>
  <si>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</si>
  <si>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</si>
  <si>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</si>
  <si>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</si>
  <si>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</si>
  <si>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</si>
  <si>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</si>
  <si>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</si>
  <si>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</si>
  <si>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</si>
  <si>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</si>
  <si>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</si>
  <si>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</si>
  <si>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</si>
  <si>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</si>
  <si>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</si>
  <si>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</si>
  <si>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</si>
  <si>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</si>
  <si>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</si>
  <si>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</si>
  <si>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</si>
  <si>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</si>
  <si>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</si>
  <si>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</si>
  <si>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</si>
  <si>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</si>
  <si>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</si>
  <si>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</si>
  <si>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</si>
  <si>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</si>
  <si>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</si>
  <si>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</si>
  <si>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</si>
  <si>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</si>
  <si>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</si>
  <si>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</si>
  <si>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</si>
  <si>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</si>
  <si>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</si>
  <si>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</si>
  <si>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</si>
  <si>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</si>
  <si>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</si>
  <si>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</si>
  <si>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</si>
  <si>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</si>
  <si>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</si>
  <si>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</si>
  <si>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</si>
  <si>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</si>
  <si>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</si>
  <si>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</si>
  <si>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</si>
  <si>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</si>
  <si>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</si>
  <si>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</si>
  <si>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</si>
  <si>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</si>
  <si>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</si>
  <si>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</si>
  <si>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</si>
  <si>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</si>
  <si>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</si>
  <si>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</si>
  <si>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</si>
  <si>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05.04.2021</t>
  </si>
  <si>
    <t/>
  </si>
  <si>
    <t>Nenad Tomović  Goran Klincov</t>
  </si>
  <si>
    <t>BILANS USPJEHA INVESTICONOG FONDA</t>
  </si>
  <si>
    <t>(Izvjestaj o ukupnom rezultatu u periodu)</t>
  </si>
  <si>
    <t xml:space="preserve">od 01.01. do 31.03.2021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</si>
  <si>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</si>
  <si>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</si>
  <si>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</si>
  <si>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</si>
  <si>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</si>
  <si>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</si>
  <si>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</si>
  <si>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</si>
  <si>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</si>
  <si>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</si>
  <si>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</si>
  <si>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</si>
  <si>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</si>
  <si>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</si>
  <si>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</si>
  <si>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</si>
  <si>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</si>
  <si>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</si>
  <si>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</si>
  <si>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</si>
  <si>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</si>
  <si>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</si>
  <si>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</si>
  <si>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</si>
  <si>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</si>
  <si>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</si>
  <si>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</si>
  <si>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</si>
  <si>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</si>
  <si>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</si>
  <si>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</si>
  <si>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</si>
  <si>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</si>
  <si>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</si>
  <si>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</si>
  <si>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</si>
  <si>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</si>
  <si>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</si>
  <si>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</si>
  <si>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</si>
  <si>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</si>
  <si>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</si>
  <si>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</si>
  <si>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</si>
  <si>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</si>
  <si>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</si>
  <si>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</si>
  <si>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</si>
  <si>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</si>
  <si>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</si>
  <si>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</si>
  <si>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</si>
  <si>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</si>
  <si>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</si>
  <si>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</si>
  <si>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</si>
  <si>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</si>
  <si>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</si>
  <si>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</si>
  <si>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</si>
  <si>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Dana,05.04.2021</t>
  </si>
  <si>
    <t xml:space="preserve">IZVJEŠTAJ O PROMJENAMA NETO IMOVINE INVESTICIONOG FONDA </t>
  </si>
  <si>
    <t>za period  01.01. - 31.03.2021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</si>
  <si>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</si>
  <si>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</si>
  <si>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</si>
  <si>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</si>
  <si>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</si>
  <si>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</si>
  <si>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</si>
  <si>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</si>
  <si>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</si>
  <si>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</si>
  <si>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</si>
  <si>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</si>
  <si>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</si>
  <si>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</si>
  <si>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</si>
  <si>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</si>
  <si>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</si>
  <si>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</si>
  <si>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</si>
  <si>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</si>
  <si>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</si>
  <si>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</si>
  <si>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</si>
  <si>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</si>
  <si>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</si>
  <si>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</si>
  <si>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</si>
  <si>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</si>
  <si>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</si>
  <si>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</si>
  <si>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</si>
  <si>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</si>
  <si>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</si>
  <si>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</si>
  <si>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</si>
  <si>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</si>
  <si>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</si>
  <si>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</si>
  <si>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</si>
  <si>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</si>
  <si>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</si>
  <si>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</si>
  <si>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</si>
  <si>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</si>
  <si>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</si>
  <si>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</si>
  <si>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</si>
  <si>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31.03.2021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</si>
  <si>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</si>
  <si>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</si>
  <si>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</si>
  <si>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</si>
  <si>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</si>
  <si>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</si>
  <si>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</si>
  <si>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</si>
  <si>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</si>
  <si>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</si>
  <si>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</si>
  <si>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</si>
  <si>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</si>
  <si>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</si>
  <si>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</si>
  <si>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</si>
  <si>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</si>
  <si>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</si>
  <si>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</si>
  <si>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</si>
  <si>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</si>
  <si>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</si>
  <si>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</si>
  <si>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</si>
  <si>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</si>
  <si>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</si>
  <si>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</si>
  <si>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</si>
  <si>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</si>
  <si>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</si>
  <si>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</si>
  <si>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</si>
  <si>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</si>
  <si>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</si>
  <si>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</si>
  <si>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</si>
  <si>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</si>
  <si>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</si>
  <si>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</si>
  <si>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</si>
  <si>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</si>
  <si>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</si>
  <si>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</si>
  <si>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</si>
  <si>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01.01.-31.03.2021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</si>
  <si>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</si>
  <si>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</si>
  <si>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</si>
  <si>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</si>
  <si>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</si>
  <si>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</si>
  <si>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</si>
  <si>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</si>
  <si>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</si>
  <si>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</si>
  <si>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</si>
  <si>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</si>
  <si>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</si>
  <si>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</si>
  <si>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</si>
  <si>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</si>
  <si>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</si>
  <si>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</si>
  <si>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</si>
  <si>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</si>
  <si>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</si>
  <si>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</si>
  <si>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IZVJEŠTAJ O STRUKTURI ULAGANJA INVESTICIONOG FONDA</t>
  </si>
  <si>
    <t>na dan 31.03.2021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</si>
  <si>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</si>
  <si>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</si>
  <si>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</si>
  <si>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</si>
  <si>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</si>
  <si>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</si>
  <si>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</si>
  <si>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</si>
  <si>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</si>
  <si>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</si>
  <si>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</si>
  <si>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</si>
  <si>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</si>
  <si>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</si>
  <si>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</si>
  <si>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</si>
  <si>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</si>
  <si>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</si>
  <si>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</si>
  <si>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</si>
  <si>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</si>
  <si>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</si>
  <si>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</si>
  <si>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</si>
  <si>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</si>
  <si>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</si>
  <si>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</si>
  <si>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</si>
  <si>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</si>
  <si>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</si>
  <si>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</si>
  <si>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Duvaplast a.d. Kakmuž</t>
  </si>
  <si>
    <t>DPLS-R-A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</si>
  <si>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</si>
  <si>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</si>
  <si>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</si>
  <si>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</si>
  <si>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</si>
  <si>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</si>
  <si>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</si>
  <si>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</si>
  <si>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Farmland a.d. Nova Topola</t>
  </si>
  <si>
    <t>GOVF-R-A</t>
  </si>
  <si>
    <t>Grafam d.d. Brčko</t>
  </si>
  <si>
    <t>GRF9-R-A</t>
  </si>
  <si>
    <t>HPK a.d. Kozarska Dubica</t>
  </si>
  <si>
    <t>HPKD-R-A</t>
  </si>
  <si>
    <t>Luka a.d. Šamac</t>
  </si>
  <si>
    <t>LKSM-R-A</t>
  </si>
  <si>
    <t>Matex a.d. Banja Luka</t>
  </si>
  <si>
    <t>MATE-R-A</t>
  </si>
  <si>
    <t>Medicinska elektronika a.d. Banja Luka - u stečaju</t>
  </si>
  <si>
    <t>MDEL-R-A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</si>
  <si>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</si>
  <si>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</si>
  <si>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</si>
  <si>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</si>
  <si>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</si>
  <si>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</si>
  <si>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Radnik GIK a.d. Srebrenica - u stečaju</t>
  </si>
  <si>
    <t>RDNK-R-A</t>
  </si>
  <si>
    <t>Remont montaža a.d. Bijeljina</t>
  </si>
  <si>
    <t>RMON-R-A</t>
  </si>
  <si>
    <t>Termal a.d. Lopare - u stečaju</t>
  </si>
  <si>
    <t>TRML-R-A</t>
  </si>
  <si>
    <t>Unis fabrika cijevi a.d. Derventa</t>
  </si>
  <si>
    <t>UNFC-R-A</t>
  </si>
  <si>
    <t>Uslužne djelatnosti a.d. Banja Luka</t>
  </si>
  <si>
    <t>USLD-R-A</t>
  </si>
  <si>
    <t>Velepromet a.d. Prijedor</t>
  </si>
  <si>
    <t>VLPR-R-A</t>
  </si>
  <si>
    <t>Veletrgovina a.d. Gradiška</t>
  </si>
  <si>
    <t>VLTG-R-A</t>
  </si>
  <si>
    <t>Živinoprodukt a.d. Srbac - u stečaju</t>
  </si>
  <si>
    <t>ZVNP-R-A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</si>
  <si>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</si>
  <si>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</si>
  <si>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</si>
  <si>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</si>
  <si>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</si>
  <si>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</si>
  <si>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</si>
  <si>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</si>
  <si>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</si>
  <si>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</si>
  <si>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</si>
  <si>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</si>
  <si>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</si>
  <si>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</si>
  <si>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</si>
  <si>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</si>
  <si>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</si>
  <si>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</si>
  <si>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</si>
  <si>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</si>
  <si>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</si>
  <si>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</si>
  <si>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</si>
  <si>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</si>
  <si>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</si>
  <si>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</si>
  <si>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</si>
  <si>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</si>
  <si>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</si>
  <si>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</si>
  <si>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</si>
  <si>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</si>
  <si>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</si>
  <si>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</si>
  <si>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</si>
  <si>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</si>
  <si>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</si>
  <si>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</si>
  <si>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</si>
  <si>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</si>
  <si>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</si>
  <si>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</si>
  <si>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</si>
  <si>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</si>
  <si>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</si>
  <si>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</si>
  <si>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</si>
  <si>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</si>
  <si>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</si>
  <si>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</si>
  <si>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</si>
  <si>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</si>
  <si>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</si>
  <si>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</si>
  <si>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</si>
  <si>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</si>
  <si>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</si>
  <si>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</si>
  <si>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</si>
  <si>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</si>
  <si>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</si>
  <si>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</si>
  <si>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</si>
  <si>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</si>
  <si>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</si>
  <si>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</si>
  <si>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</si>
  <si>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</si>
  <si>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</si>
  <si>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</si>
  <si>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</si>
  <si>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</si>
  <si>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</si>
  <si>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</si>
  <si>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</si>
  <si>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</si>
  <si>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</si>
  <si>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</si>
  <si>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</si>
  <si>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</si>
  <si>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</si>
  <si>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</si>
  <si>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</si>
  <si>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</si>
  <si>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</si>
  <si>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</si>
  <si>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</si>
  <si>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</si>
  <si>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</si>
  <si>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</si>
  <si>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</si>
  <si>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</si>
  <si>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</si>
  <si>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</si>
  <si>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RSDS-O-G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</si>
  <si>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</si>
  <si>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</si>
  <si>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</si>
  <si>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</si>
  <si>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</si>
  <si>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</si>
  <si>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</si>
  <si>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</si>
  <si>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</si>
  <si>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</si>
  <si>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</si>
  <si>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</si>
  <si>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</si>
  <si>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</si>
  <si>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</si>
  <si>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</si>
  <si>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</si>
  <si>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</si>
  <si>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</si>
  <si>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</si>
  <si>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</si>
  <si>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</si>
  <si>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</si>
  <si>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</si>
  <si>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</si>
  <si>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</si>
  <si>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</si>
  <si>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</si>
  <si>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</si>
  <si>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</si>
  <si>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</si>
  <si>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</si>
  <si>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</si>
  <si>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</si>
  <si>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</si>
  <si>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</si>
  <si>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</si>
  <si>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</si>
  <si>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</si>
  <si>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</si>
  <si>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</si>
  <si>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</si>
  <si>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</si>
  <si>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</si>
  <si>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</si>
  <si>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</si>
  <si>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</si>
  <si>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</si>
  <si>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</si>
  <si>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</si>
  <si>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</si>
  <si>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</si>
  <si>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</si>
  <si>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</si>
  <si>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</si>
  <si>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</si>
  <si>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</si>
  <si>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</si>
  <si>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</si>
  <si>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</si>
  <si>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</si>
  <si>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</si>
  <si>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</si>
  <si>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</si>
  <si>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</si>
  <si>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</si>
  <si>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</si>
  <si>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</si>
  <si>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</si>
  <si>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</si>
  <si>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</si>
  <si>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</si>
  <si>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</si>
  <si>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</si>
  <si>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</si>
  <si>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</si>
  <si>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</si>
  <si>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</si>
  <si>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</si>
  <si>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</si>
  <si>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</si>
  <si>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</si>
  <si>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</si>
  <si>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</si>
  <si>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</si>
  <si>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</si>
  <si>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</si>
  <si>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</si>
  <si>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</si>
  <si>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</si>
  <si>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</si>
  <si>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</si>
  <si>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</si>
  <si>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</si>
  <si>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</si>
  <si>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</si>
  <si>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</si>
  <si>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</si>
  <si>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</si>
  <si>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</si>
  <si>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</si>
  <si>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</si>
  <si>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</si>
  <si>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</si>
  <si>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</si>
  <si>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</si>
  <si>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</si>
  <si>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</si>
  <si>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</si>
  <si>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</si>
  <si>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</si>
  <si>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</si>
  <si>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</si>
  <si>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</si>
  <si>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</si>
  <si>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</si>
  <si>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</si>
  <si>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</si>
  <si>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</si>
  <si>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</si>
  <si>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</si>
  <si>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</si>
  <si>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</si>
  <si>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</si>
  <si>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</si>
  <si>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</si>
  <si>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</si>
  <si>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</si>
  <si>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</si>
  <si>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</si>
  <si>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</si>
  <si>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</si>
  <si>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</si>
  <si>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</si>
  <si>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</si>
  <si>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</si>
  <si>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</si>
  <si>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</si>
  <si>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</si>
  <si>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</si>
  <si>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</si>
  <si>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</si>
  <si>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</si>
  <si>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</si>
  <si>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</si>
  <si>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</si>
  <si>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</si>
  <si>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</si>
  <si>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</si>
  <si>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</si>
  <si>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</si>
  <si>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</si>
  <si>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</si>
  <si>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</si>
  <si>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</si>
  <si>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</si>
  <si>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</si>
  <si>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</si>
  <si>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</si>
  <si>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</si>
  <si>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</si>
  <si>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</si>
  <si>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</si>
  <si>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</si>
  <si>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</si>
  <si>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</si>
  <si>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</si>
  <si>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</si>
  <si>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</si>
  <si>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</si>
  <si>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</si>
  <si>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>Ukupni depoziti</t>
  </si>
  <si>
    <t>821</t>
  </si>
  <si>
    <t>825</t>
  </si>
  <si>
    <t>829</t>
  </si>
  <si>
    <t>na dan 31.03.2021.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</si>
  <si>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</si>
  <si>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</si>
  <si>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</si>
  <si>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</si>
  <si>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</si>
  <si>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</si>
  <si>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</si>
  <si>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</si>
  <si>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</si>
  <si>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</si>
  <si>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</si>
  <si>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</si>
  <si>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31.03.2021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</si>
  <si>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</si>
  <si>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</si>
  <si>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</si>
  <si>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</si>
  <si>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</si>
  <si>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</si>
  <si>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</si>
  <si>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</si>
  <si>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31.03.2021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</si>
  <si>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</si>
  <si>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</si>
  <si>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</si>
  <si>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</si>
  <si>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</si>
  <si>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</si>
  <si>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</si>
  <si>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01.01 - 31.03.2021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</si>
  <si>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</si>
  <si>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</si>
  <si>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</si>
  <si>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</si>
  <si>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</si>
  <si>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</si>
  <si>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</si>
  <si>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TSL9-R-A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</si>
  <si>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</si>
  <si>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</si>
  <si>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</si>
  <si>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</si>
  <si>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</si>
  <si>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>RSDS-O-H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</si>
  <si>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</si>
  <si>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</si>
  <si>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</si>
  <si>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</si>
  <si>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</si>
  <si>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</si>
  <si>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</si>
  <si>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</si>
  <si>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</si>
  <si>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</si>
  <si>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</si>
  <si>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</si>
  <si>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</si>
  <si>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</si>
  <si>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</si>
  <si>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</si>
  <si>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</si>
  <si>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</si>
  <si>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</si>
  <si>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05.04.2021</t>
  </si>
  <si>
    <t>IZVJEŠTAJ O NEREALIZOVANIM DOBICIMA (GUBICIMA)</t>
  </si>
  <si>
    <t>INVESTICIONOG FONDA  za period 01.01.- 31.03.2021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</si>
  <si>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</si>
  <si>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</si>
  <si>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</si>
  <si>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</si>
  <si>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</si>
  <si>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</si>
  <si>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</si>
  <si>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</si>
  <si>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</si>
  <si>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Birač a.d Zvornik - u stečaju / BIRA-R-A</t>
  </si>
  <si>
    <t>Duvaplast a.d. Kakmuž / DPLS-R-A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</si>
  <si>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</si>
  <si>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</si>
  <si>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</si>
  <si>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</si>
  <si>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Farmland a.d. Nova Topola / GOVF-R-A</t>
  </si>
  <si>
    <t>Grafam d.d. Brčko / GRF9-R-A</t>
  </si>
  <si>
    <t>HPK a.d. Kozarska Dubica / HPKD-R-A</t>
  </si>
  <si>
    <t>Luka a.d. Šamac / LKSM-R-A</t>
  </si>
  <si>
    <t>Matex a.d. Banja Luka / MATE-R-A</t>
  </si>
  <si>
    <t>Medicinska elektronika a.d. Banja Luka - u stečaju / MDEL-R-A</t>
  </si>
  <si>
    <t>Novi Bimeks d.d. Brčko - u stečaju / NBS9-R-A</t>
  </si>
  <si>
    <t>Jahorina OC a.d. Pale / OCJH-R-A</t>
  </si>
  <si>
    <t>Radnik GIK a.d. Srebrenica - u stečaju / RDNK-R-A</t>
  </si>
  <si>
    <t>Remont montaža a.d. Bijeljina / RMON-R-A</t>
  </si>
  <si>
    <t>Termal a.d. Lopare - u stečaju / TRML-R-A</t>
  </si>
  <si>
    <t>Unis fabrika cijevi a.d. Derventa / UNFC-R-A</t>
  </si>
  <si>
    <t>Uslužne djelatnosti a.d. Banja Luka / USLD-R-A</t>
  </si>
  <si>
    <t>Velepromet a.d. Prijedor / VLPR-R-A</t>
  </si>
  <si>
    <t>Veletrgovina a.d. Gradiška / VLTG-R-A</t>
  </si>
  <si>
    <t>Živinoprodukt a.d. Srbac - u stečaju / ZVNP-R-A</t>
  </si>
  <si>
    <t>Makedonska banka ad Skoplje  / MKB</t>
  </si>
  <si>
    <t>Agrobanka ad Beograd / AGBN</t>
  </si>
  <si>
    <t xml:space="preserve">Redovne akcije </t>
  </si>
  <si>
    <t>Prioritetne akcije</t>
  </si>
  <si>
    <t>Akcije ZIF</t>
  </si>
  <si>
    <t>PPMK-O-F / PPMK-O-F</t>
  </si>
  <si>
    <t>Republika Srpska-stara devizna štednja 7 / RSDS-O-G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</si>
  <si>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</si>
  <si>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</si>
  <si>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</si>
  <si>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</si>
  <si>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</si>
  <si>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31.03.2021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</si>
  <si>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</si>
  <si>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</si>
  <si>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</si>
  <si>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</si>
  <si>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</si>
  <si>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</si>
  <si>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31.03.2021.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</si>
  <si>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</si>
  <si>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</si>
  <si>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</si>
  <si>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</si>
  <si>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</si>
  <si>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</si>
  <si>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</si>
  <si>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</si>
  <si>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</si>
  <si>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</si>
  <si>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</si>
  <si>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01.01.-31.03.2021.</t>
  </si>
  <si>
    <t>Prezime i ime povezanog lica</t>
  </si>
  <si>
    <t>Iznos isplate</t>
  </si>
  <si>
    <t>Svrha isplate</t>
  </si>
  <si>
    <t>Kristal Invest ad Banja Luka</t>
  </si>
  <si>
    <t>UPRAVLJAČKA NAKNADA</t>
  </si>
  <si>
    <t>Bojan Blagojević</t>
  </si>
  <si>
    <t>Naziv investicionog fonda: ONIF Kristal Cash Plus fund</t>
  </si>
  <si>
    <t>Nenad Tomović         Goran Klincov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</si>
</sst>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8" x14ac:knownFonts="1">
    <font>
      <sz val="10"/>
      <color indexed="8"/>
      <name val="Arial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 wrapText="1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Border="1" applyAlignment="1" applyProtection="1"/>
    <xf numFmtId="165" fontId="1" fillId="2" borderId="0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right"/>
    </xf>
    <xf numFmtId="165" fontId="1" fillId="2" borderId="1" xfId="0" applyNumberFormat="1" applyFont="1" applyFill="1" applyBorder="1" applyAlignment="1" applyProtection="1">
      <alignment horizontal="right" wrapText="1"/>
    </xf>
    <xf numFmtId="0" fontId="7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/>
    </xf>
    <xf numFmtId="3" fontId="7" fillId="2" borderId="1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/>
    <xf numFmtId="3" fontId="7" fillId="2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right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/>
    </xf>
    <xf numFmtId="0" fontId="7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8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86"/>
  <sheetViews>
    <sheetView view="pageBreakPreview" topLeftCell="A10" zoomScaleNormal="100" zoomScaleSheetLayoutView="100" workbookViewId="0">
      <selection activeCell="F16" sqref="F16"/>
    </sheetView>
  </sheetViews>
  <sheetFormatPr defaultColWidth="8" defaultRowHeight="12.75" customHeight="1" x14ac:dyDescent="0.2"/>
  <cols>
    <col min="1" max="1" width="17.85546875" style="1" customWidth="1"/>
    <col min="2" max="2" width="53.85546875" style="2" customWidth="1"/>
    <col min="3" max="3" width="5.85546875" style="1" customWidth="1"/>
    <col min="4" max="5" width="15.28515625" style="2" customWidth="1"/>
    <col min="6" max="6" width="13.42578125" style="2" bestFit="1" customWidth="1"/>
    <col min="7" max="255" width="9.140625" style="2" customWidth="1"/>
  </cols>
  <sheetData>
    <row r="1" spans="1:5" x14ac:dyDescent="0.2">
      <c r="A1" s="2" t="s">
        <v>832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4</v>
      </c>
    </row>
    <row r="7" spans="1:5" x14ac:dyDescent="0.2">
      <c r="A7" s="2"/>
    </row>
    <row r="8" spans="1:5" x14ac:dyDescent="0.2">
      <c r="A8" s="2"/>
      <c r="B8" s="3" t="s">
        <v>5</v>
      </c>
    </row>
    <row r="9" spans="1:5" x14ac:dyDescent="0.2">
      <c r="A9" s="2"/>
      <c r="B9" s="3" t="s">
        <v>6</v>
      </c>
    </row>
    <row r="10" spans="1:5" x14ac:dyDescent="0.2">
      <c r="B10" s="1" t="s">
        <v>7</v>
      </c>
    </row>
    <row r="12" spans="1:5" x14ac:dyDescent="0.2">
      <c r="D12" s="2" t="s">
        <v>8</v>
      </c>
    </row>
    <row r="13" spans="1:5" ht="39.75" customHeight="1" x14ac:dyDescent="0.2">
      <c r="A13" s="4" t="s">
        <v>9</v>
      </c>
      <c r="B13" s="4" t="s">
        <v>10</v>
      </c>
      <c r="C13" s="4" t="s">
        <v>11</v>
      </c>
      <c r="D13" s="4" t="s">
        <v>12</v>
      </c>
      <c r="E13" s="4" t="s">
        <v>13</v>
      </c>
    </row>
    <row r="14" spans="1:5" x14ac:dyDescent="0.2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5" x14ac:dyDescent="0.2">
      <c r="A15" s="5"/>
      <c r="B15" s="6" t="s">
        <v>14</v>
      </c>
      <c r="C15" s="5" t="s">
        <v>15</v>
      </c>
      <c r="D15" s="7">
        <f>D16+D17+D23</f>
        <v>2666560</v>
      </c>
      <c r="E15" s="7">
        <v>3956086</v>
      </c>
    </row>
    <row r="16" spans="1:5" x14ac:dyDescent="0.2">
      <c r="A16" s="5" t="s">
        <v>16</v>
      </c>
      <c r="B16" s="6" t="s">
        <v>17</v>
      </c>
      <c r="C16" s="5" t="s">
        <v>18</v>
      </c>
      <c r="D16" s="7">
        <v>2098635</v>
      </c>
      <c r="E16" s="7">
        <v>2861648</v>
      </c>
    </row>
    <row r="17" spans="1:5" x14ac:dyDescent="0.2">
      <c r="A17" s="5"/>
      <c r="B17" s="6" t="s">
        <v>19</v>
      </c>
      <c r="C17" s="5" t="s">
        <v>20</v>
      </c>
      <c r="D17" s="7">
        <f>D18+D19</f>
        <v>566156</v>
      </c>
      <c r="E17" s="7">
        <v>1088734</v>
      </c>
    </row>
    <row r="18" spans="1:5" x14ac:dyDescent="0.2">
      <c r="A18" s="5" t="s">
        <v>21</v>
      </c>
      <c r="B18" s="6" t="s">
        <v>22</v>
      </c>
      <c r="C18" s="5" t="s">
        <v>23</v>
      </c>
      <c r="D18" s="7">
        <v>416197</v>
      </c>
      <c r="E18" s="7">
        <v>418309</v>
      </c>
    </row>
    <row r="19" spans="1:5" x14ac:dyDescent="0.2">
      <c r="A19" s="5" t="s">
        <v>24</v>
      </c>
      <c r="B19" s="6" t="s">
        <v>25</v>
      </c>
      <c r="C19" s="8" t="s">
        <v>26</v>
      </c>
      <c r="D19" s="7">
        <v>149959</v>
      </c>
      <c r="E19" s="7">
        <v>670425</v>
      </c>
    </row>
    <row r="20" spans="1:5" x14ac:dyDescent="0.2">
      <c r="A20" s="5" t="s">
        <v>27</v>
      </c>
      <c r="B20" s="6" t="s">
        <v>28</v>
      </c>
      <c r="C20" s="8" t="s">
        <v>29</v>
      </c>
      <c r="D20" s="7">
        <v>0</v>
      </c>
      <c r="E20" s="7">
        <v>0</v>
      </c>
    </row>
    <row r="21" spans="1:5" x14ac:dyDescent="0.2">
      <c r="A21" s="5" t="s">
        <v>30</v>
      </c>
      <c r="B21" s="6" t="s">
        <v>31</v>
      </c>
      <c r="C21" s="8" t="s">
        <v>32</v>
      </c>
      <c r="D21" s="7">
        <v>0</v>
      </c>
      <c r="E21" s="7">
        <v>0</v>
      </c>
    </row>
    <row r="22" spans="1:5" x14ac:dyDescent="0.2">
      <c r="A22" s="5">
        <v>240</v>
      </c>
      <c r="B22" s="6" t="s">
        <v>33</v>
      </c>
      <c r="C22" s="8" t="s">
        <v>34</v>
      </c>
      <c r="D22" s="7">
        <v>0</v>
      </c>
      <c r="E22" s="7">
        <v>0</v>
      </c>
    </row>
    <row r="23" spans="1:5" x14ac:dyDescent="0.2">
      <c r="A23" s="5"/>
      <c r="B23" s="6" t="s">
        <v>35</v>
      </c>
      <c r="C23" s="8" t="s">
        <v>36</v>
      </c>
      <c r="D23" s="7">
        <f>D25+D28</f>
        <v>1769</v>
      </c>
      <c r="E23" s="7">
        <v>5704</v>
      </c>
    </row>
    <row r="24" spans="1:5" x14ac:dyDescent="0.2">
      <c r="A24" s="5">
        <v>300</v>
      </c>
      <c r="B24" s="6" t="s">
        <v>37</v>
      </c>
      <c r="C24" s="8" t="s">
        <v>38</v>
      </c>
      <c r="D24" s="7">
        <v>0</v>
      </c>
      <c r="E24" s="7">
        <v>0</v>
      </c>
    </row>
    <row r="25" spans="1:5" x14ac:dyDescent="0.2">
      <c r="A25" s="5">
        <v>301</v>
      </c>
      <c r="B25" s="6" t="s">
        <v>39</v>
      </c>
      <c r="C25" s="8" t="s">
        <v>40</v>
      </c>
      <c r="D25" s="7">
        <v>271</v>
      </c>
      <c r="E25" s="7">
        <v>4206</v>
      </c>
    </row>
    <row r="26" spans="1:5" x14ac:dyDescent="0.2">
      <c r="A26" s="5">
        <v>302</v>
      </c>
      <c r="B26" s="6" t="s">
        <v>41</v>
      </c>
      <c r="C26" s="8" t="s">
        <v>42</v>
      </c>
      <c r="D26" s="7">
        <v>0</v>
      </c>
      <c r="E26" s="7">
        <v>0</v>
      </c>
    </row>
    <row r="27" spans="1:5" x14ac:dyDescent="0.2">
      <c r="A27" s="5">
        <v>303</v>
      </c>
      <c r="B27" s="6" t="s">
        <v>43</v>
      </c>
      <c r="C27" s="8" t="s">
        <v>44</v>
      </c>
      <c r="D27" s="7">
        <v>0</v>
      </c>
      <c r="E27" s="7">
        <v>0</v>
      </c>
    </row>
    <row r="28" spans="1:5" x14ac:dyDescent="0.2">
      <c r="A28" s="5">
        <v>309</v>
      </c>
      <c r="B28" s="6" t="s">
        <v>45</v>
      </c>
      <c r="C28" s="8" t="s">
        <v>46</v>
      </c>
      <c r="D28" s="7">
        <v>1498</v>
      </c>
      <c r="E28" s="7">
        <v>1498</v>
      </c>
    </row>
    <row r="29" spans="1:5" x14ac:dyDescent="0.2">
      <c r="A29" s="5" t="s">
        <v>47</v>
      </c>
      <c r="B29" s="6" t="s">
        <v>48</v>
      </c>
      <c r="C29" s="8" t="s">
        <v>49</v>
      </c>
      <c r="D29" s="7">
        <v>0</v>
      </c>
      <c r="E29" s="7">
        <v>0</v>
      </c>
    </row>
    <row r="30" spans="1:5" x14ac:dyDescent="0.2">
      <c r="A30" s="5">
        <v>320</v>
      </c>
      <c r="B30" s="6" t="s">
        <v>50</v>
      </c>
      <c r="C30" s="8" t="s">
        <v>51</v>
      </c>
      <c r="D30" s="7">
        <v>0</v>
      </c>
      <c r="E30" s="7">
        <v>0</v>
      </c>
    </row>
    <row r="31" spans="1:5" x14ac:dyDescent="0.2">
      <c r="A31" s="5">
        <v>33</v>
      </c>
      <c r="B31" s="6" t="s">
        <v>52</v>
      </c>
      <c r="C31" s="8" t="s">
        <v>53</v>
      </c>
      <c r="D31" s="7">
        <v>0</v>
      </c>
      <c r="E31" s="7">
        <v>0</v>
      </c>
    </row>
    <row r="32" spans="1:5" x14ac:dyDescent="0.2">
      <c r="A32" s="5"/>
      <c r="B32" s="6" t="s">
        <v>54</v>
      </c>
      <c r="C32" s="8" t="s">
        <v>55</v>
      </c>
      <c r="D32" s="7">
        <f>D37+D43</f>
        <v>15286</v>
      </c>
      <c r="E32" s="7">
        <v>22750</v>
      </c>
    </row>
    <row r="33" spans="1:5" x14ac:dyDescent="0.2">
      <c r="A33" s="5">
        <v>40</v>
      </c>
      <c r="B33" s="6" t="s">
        <v>56</v>
      </c>
      <c r="C33" s="8" t="s">
        <v>57</v>
      </c>
      <c r="D33" s="7">
        <v>0</v>
      </c>
      <c r="E33" s="7">
        <v>0</v>
      </c>
    </row>
    <row r="34" spans="1:5" x14ac:dyDescent="0.2">
      <c r="A34" s="5" t="s">
        <v>58</v>
      </c>
      <c r="B34" s="6" t="s">
        <v>59</v>
      </c>
      <c r="C34" s="8" t="s">
        <v>60</v>
      </c>
      <c r="D34" s="7">
        <v>0</v>
      </c>
      <c r="E34" s="7">
        <v>0</v>
      </c>
    </row>
    <row r="35" spans="1:5" x14ac:dyDescent="0.2">
      <c r="A35" s="5">
        <v>402</v>
      </c>
      <c r="B35" s="6" t="s">
        <v>61</v>
      </c>
      <c r="C35" s="8" t="s">
        <v>62</v>
      </c>
      <c r="D35" s="7">
        <v>0</v>
      </c>
      <c r="E35" s="7">
        <v>0</v>
      </c>
    </row>
    <row r="36" spans="1:5" x14ac:dyDescent="0.2">
      <c r="A36" s="5">
        <v>403</v>
      </c>
      <c r="B36" s="6" t="s">
        <v>63</v>
      </c>
      <c r="C36" s="8" t="s">
        <v>64</v>
      </c>
      <c r="D36" s="7">
        <v>0</v>
      </c>
      <c r="E36" s="7">
        <v>0</v>
      </c>
    </row>
    <row r="37" spans="1:5" x14ac:dyDescent="0.2">
      <c r="A37" s="5">
        <v>41</v>
      </c>
      <c r="B37" s="6" t="s">
        <v>65</v>
      </c>
      <c r="C37" s="8" t="s">
        <v>66</v>
      </c>
      <c r="D37" s="7">
        <f>D39</f>
        <v>3133</v>
      </c>
      <c r="E37" s="7">
        <v>663</v>
      </c>
    </row>
    <row r="38" spans="1:5" x14ac:dyDescent="0.2">
      <c r="A38" s="5">
        <v>410</v>
      </c>
      <c r="B38" s="6" t="s">
        <v>67</v>
      </c>
      <c r="C38" s="8" t="s">
        <v>68</v>
      </c>
      <c r="D38" s="7">
        <v>0</v>
      </c>
      <c r="E38" s="7">
        <v>0</v>
      </c>
    </row>
    <row r="39" spans="1:5" x14ac:dyDescent="0.2">
      <c r="A39" s="5">
        <v>413</v>
      </c>
      <c r="B39" s="6" t="s">
        <v>69</v>
      </c>
      <c r="C39" s="8" t="s">
        <v>70</v>
      </c>
      <c r="D39" s="7">
        <v>3133</v>
      </c>
      <c r="E39" s="7">
        <v>663</v>
      </c>
    </row>
    <row r="40" spans="1:5" x14ac:dyDescent="0.2">
      <c r="A40" s="5">
        <v>414</v>
      </c>
      <c r="B40" s="6" t="s">
        <v>71</v>
      </c>
      <c r="C40" s="8" t="s">
        <v>72</v>
      </c>
      <c r="D40" s="7">
        <v>0</v>
      </c>
      <c r="E40" s="7">
        <v>0</v>
      </c>
    </row>
    <row r="41" spans="1:5" x14ac:dyDescent="0.2">
      <c r="A41" s="5">
        <v>415</v>
      </c>
      <c r="B41" s="6" t="s">
        <v>73</v>
      </c>
      <c r="C41" s="8" t="s">
        <v>74</v>
      </c>
      <c r="D41" s="7">
        <v>0</v>
      </c>
      <c r="E41" s="7">
        <v>0</v>
      </c>
    </row>
    <row r="42" spans="1:5" x14ac:dyDescent="0.2">
      <c r="A42" s="9" t="s">
        <v>75</v>
      </c>
      <c r="B42" s="10" t="s">
        <v>76</v>
      </c>
      <c r="C42" s="11" t="s">
        <v>77</v>
      </c>
      <c r="D42" s="7">
        <v>0</v>
      </c>
      <c r="E42" s="7">
        <v>0</v>
      </c>
    </row>
    <row r="43" spans="1:5" x14ac:dyDescent="0.2">
      <c r="A43" s="9">
        <v>42</v>
      </c>
      <c r="B43" s="6" t="s">
        <v>78</v>
      </c>
      <c r="C43" s="8" t="s">
        <v>79</v>
      </c>
      <c r="D43" s="7">
        <f>D44+D45</f>
        <v>12153</v>
      </c>
      <c r="E43" s="7">
        <v>22087</v>
      </c>
    </row>
    <row r="44" spans="1:5" ht="27" customHeight="1" x14ac:dyDescent="0.2">
      <c r="A44" s="9" t="s">
        <v>80</v>
      </c>
      <c r="B44" s="6" t="s">
        <v>81</v>
      </c>
      <c r="C44" s="8" t="s">
        <v>82</v>
      </c>
      <c r="D44" s="7">
        <v>12121</v>
      </c>
      <c r="E44" s="7">
        <v>22080</v>
      </c>
    </row>
    <row r="45" spans="1:5" x14ac:dyDescent="0.2">
      <c r="A45" s="9">
        <v>422</v>
      </c>
      <c r="B45" s="6" t="s">
        <v>83</v>
      </c>
      <c r="C45" s="8" t="s">
        <v>84</v>
      </c>
      <c r="D45" s="7">
        <v>32</v>
      </c>
      <c r="E45" s="7">
        <v>7</v>
      </c>
    </row>
    <row r="46" spans="1:5" x14ac:dyDescent="0.2">
      <c r="A46" s="9">
        <v>43</v>
      </c>
      <c r="B46" s="6" t="s">
        <v>85</v>
      </c>
      <c r="C46" s="8" t="s">
        <v>86</v>
      </c>
      <c r="D46" s="7">
        <v>0</v>
      </c>
      <c r="E46" s="7">
        <v>0</v>
      </c>
    </row>
    <row r="47" spans="1:5" x14ac:dyDescent="0.2">
      <c r="A47" s="9">
        <v>430</v>
      </c>
      <c r="B47" s="6" t="s">
        <v>87</v>
      </c>
      <c r="C47" s="8" t="s">
        <v>88</v>
      </c>
      <c r="D47" s="7">
        <v>0</v>
      </c>
      <c r="E47" s="7">
        <v>0</v>
      </c>
    </row>
    <row r="48" spans="1:5" x14ac:dyDescent="0.2">
      <c r="A48" s="9" t="s">
        <v>89</v>
      </c>
      <c r="B48" s="6" t="s">
        <v>90</v>
      </c>
      <c r="C48" s="8" t="s">
        <v>91</v>
      </c>
      <c r="D48" s="7">
        <v>0</v>
      </c>
      <c r="E48" s="7">
        <v>0</v>
      </c>
    </row>
    <row r="49" spans="1:6" x14ac:dyDescent="0.2">
      <c r="A49" s="9">
        <v>44</v>
      </c>
      <c r="B49" s="6" t="s">
        <v>92</v>
      </c>
      <c r="C49" s="8" t="s">
        <v>93</v>
      </c>
      <c r="D49" s="7">
        <v>0</v>
      </c>
      <c r="E49" s="7">
        <v>0</v>
      </c>
    </row>
    <row r="50" spans="1:6" x14ac:dyDescent="0.2">
      <c r="A50" s="9" t="s">
        <v>94</v>
      </c>
      <c r="B50" s="6" t="s">
        <v>95</v>
      </c>
      <c r="C50" s="8" t="s">
        <v>96</v>
      </c>
      <c r="D50" s="7">
        <v>0</v>
      </c>
      <c r="E50" s="7">
        <v>0</v>
      </c>
    </row>
    <row r="51" spans="1:6" x14ac:dyDescent="0.2">
      <c r="A51" s="9">
        <v>449</v>
      </c>
      <c r="B51" s="6" t="s">
        <v>97</v>
      </c>
      <c r="C51" s="8" t="s">
        <v>98</v>
      </c>
      <c r="D51" s="7">
        <v>0</v>
      </c>
      <c r="E51" s="7">
        <v>0</v>
      </c>
    </row>
    <row r="52" spans="1:6" x14ac:dyDescent="0.2">
      <c r="A52" s="9">
        <v>450</v>
      </c>
      <c r="B52" s="6" t="s">
        <v>99</v>
      </c>
      <c r="C52" s="8" t="s">
        <v>100</v>
      </c>
      <c r="D52" s="7">
        <v>0</v>
      </c>
      <c r="E52" s="7">
        <v>0</v>
      </c>
    </row>
    <row r="53" spans="1:6" x14ac:dyDescent="0.2">
      <c r="A53" s="9">
        <v>460</v>
      </c>
      <c r="B53" s="6" t="s">
        <v>101</v>
      </c>
      <c r="C53" s="8" t="s">
        <v>102</v>
      </c>
      <c r="D53" s="7">
        <v>0</v>
      </c>
      <c r="E53" s="7">
        <v>0</v>
      </c>
    </row>
    <row r="54" spans="1:6" x14ac:dyDescent="0.2">
      <c r="A54" s="9">
        <v>47</v>
      </c>
      <c r="B54" s="6" t="s">
        <v>103</v>
      </c>
      <c r="C54" s="8" t="s">
        <v>104</v>
      </c>
      <c r="D54" s="7">
        <v>0</v>
      </c>
      <c r="E54" s="7">
        <v>0</v>
      </c>
    </row>
    <row r="55" spans="1:6" x14ac:dyDescent="0.2">
      <c r="A55" s="9">
        <v>48</v>
      </c>
      <c r="B55" s="6" t="s">
        <v>105</v>
      </c>
      <c r="C55" s="8" t="s">
        <v>106</v>
      </c>
      <c r="D55" s="7">
        <v>0</v>
      </c>
      <c r="E55" s="7">
        <v>0</v>
      </c>
    </row>
    <row r="56" spans="1:6" x14ac:dyDescent="0.2">
      <c r="A56" s="9"/>
      <c r="B56" s="6" t="s">
        <v>107</v>
      </c>
      <c r="C56" s="8" t="s">
        <v>108</v>
      </c>
      <c r="D56" s="7">
        <f>D15-D32</f>
        <v>2651274</v>
      </c>
      <c r="E56" s="7">
        <v>3933336</v>
      </c>
    </row>
    <row r="57" spans="1:6" x14ac:dyDescent="0.2">
      <c r="A57" s="9"/>
      <c r="B57" s="6" t="s">
        <v>109</v>
      </c>
      <c r="C57" s="8" t="s">
        <v>110</v>
      </c>
      <c r="D57" s="7">
        <f>D58+D70-D73+D65</f>
        <v>2651274</v>
      </c>
      <c r="E57" s="7">
        <v>3933336</v>
      </c>
    </row>
    <row r="58" spans="1:6" x14ac:dyDescent="0.2">
      <c r="A58" s="9">
        <v>51</v>
      </c>
      <c r="B58" s="6" t="s">
        <v>111</v>
      </c>
      <c r="C58" s="8" t="s">
        <v>112</v>
      </c>
      <c r="D58" s="7">
        <v>2843594</v>
      </c>
      <c r="E58" s="7">
        <v>4106890</v>
      </c>
      <c r="F58" s="33">
        <f>E58-D58</f>
        <v>1263296</v>
      </c>
    </row>
    <row r="59" spans="1:6" x14ac:dyDescent="0.2">
      <c r="A59" s="9">
        <v>510</v>
      </c>
      <c r="B59" s="6" t="s">
        <v>113</v>
      </c>
      <c r="C59" s="8" t="s">
        <v>114</v>
      </c>
      <c r="D59" s="7">
        <v>0</v>
      </c>
      <c r="E59" s="7">
        <v>0</v>
      </c>
    </row>
    <row r="60" spans="1:6" x14ac:dyDescent="0.2">
      <c r="A60" s="9">
        <v>512</v>
      </c>
      <c r="B60" s="6" t="s">
        <v>115</v>
      </c>
      <c r="C60" s="8" t="s">
        <v>116</v>
      </c>
      <c r="D60" s="7">
        <v>2843594</v>
      </c>
      <c r="E60" s="7">
        <v>4106890</v>
      </c>
    </row>
    <row r="61" spans="1:6" x14ac:dyDescent="0.2">
      <c r="A61" s="9">
        <v>513</v>
      </c>
      <c r="B61" s="6" t="s">
        <v>117</v>
      </c>
      <c r="C61" s="8" t="s">
        <v>118</v>
      </c>
      <c r="D61" s="7">
        <v>0</v>
      </c>
      <c r="E61" s="7">
        <v>0</v>
      </c>
    </row>
    <row r="62" spans="1:6" x14ac:dyDescent="0.2">
      <c r="A62" s="9">
        <v>52</v>
      </c>
      <c r="B62" s="6" t="s">
        <v>119</v>
      </c>
      <c r="C62" s="8" t="s">
        <v>120</v>
      </c>
      <c r="D62" s="7">
        <v>0</v>
      </c>
      <c r="E62" s="7">
        <v>0</v>
      </c>
    </row>
    <row r="63" spans="1:6" x14ac:dyDescent="0.2">
      <c r="A63" s="9">
        <v>520</v>
      </c>
      <c r="B63" s="6" t="s">
        <v>121</v>
      </c>
      <c r="C63" s="8" t="s">
        <v>122</v>
      </c>
      <c r="D63" s="7">
        <v>0</v>
      </c>
      <c r="E63" s="7">
        <v>0</v>
      </c>
    </row>
    <row r="64" spans="1:6" x14ac:dyDescent="0.2">
      <c r="A64" s="9">
        <v>521</v>
      </c>
      <c r="B64" s="6" t="s">
        <v>123</v>
      </c>
      <c r="C64" s="8" t="s">
        <v>124</v>
      </c>
      <c r="D64" s="7">
        <v>0</v>
      </c>
      <c r="E64" s="7">
        <v>0</v>
      </c>
    </row>
    <row r="65" spans="1:6" x14ac:dyDescent="0.2">
      <c r="A65" s="9">
        <v>53</v>
      </c>
      <c r="B65" s="6" t="s">
        <v>125</v>
      </c>
      <c r="C65" s="8" t="s">
        <v>126</v>
      </c>
      <c r="D65" s="7">
        <v>10</v>
      </c>
      <c r="E65" s="7">
        <v>156</v>
      </c>
    </row>
    <row r="66" spans="1:6" ht="25.5" customHeight="1" x14ac:dyDescent="0.2">
      <c r="A66" s="9">
        <v>530</v>
      </c>
      <c r="B66" s="12" t="s">
        <v>127</v>
      </c>
      <c r="C66" s="8" t="s">
        <v>128</v>
      </c>
      <c r="D66" s="7">
        <v>10</v>
      </c>
      <c r="E66" s="7">
        <v>156</v>
      </c>
    </row>
    <row r="67" spans="1:6" x14ac:dyDescent="0.2">
      <c r="A67" s="9">
        <v>531</v>
      </c>
      <c r="B67" s="12" t="s">
        <v>129</v>
      </c>
      <c r="C67" s="8" t="s">
        <v>130</v>
      </c>
      <c r="D67" s="7">
        <v>0</v>
      </c>
      <c r="E67" s="7">
        <v>0</v>
      </c>
    </row>
    <row r="68" spans="1:6" x14ac:dyDescent="0.2">
      <c r="A68" s="9">
        <v>532</v>
      </c>
      <c r="B68" s="12" t="s">
        <v>131</v>
      </c>
      <c r="C68" s="8" t="s">
        <v>132</v>
      </c>
      <c r="D68" s="7">
        <v>0</v>
      </c>
      <c r="E68" s="7">
        <v>0</v>
      </c>
    </row>
    <row r="69" spans="1:6" x14ac:dyDescent="0.2">
      <c r="A69" s="9">
        <v>54</v>
      </c>
      <c r="B69" s="12" t="s">
        <v>133</v>
      </c>
      <c r="C69" s="8" t="s">
        <v>134</v>
      </c>
      <c r="D69" s="7">
        <v>0</v>
      </c>
      <c r="E69" s="7">
        <v>0</v>
      </c>
    </row>
    <row r="70" spans="1:6" x14ac:dyDescent="0.2">
      <c r="A70" s="9">
        <v>55</v>
      </c>
      <c r="B70" s="12" t="s">
        <v>135</v>
      </c>
      <c r="C70" s="8" t="s">
        <v>136</v>
      </c>
      <c r="D70" s="7">
        <v>417644</v>
      </c>
      <c r="E70" s="7">
        <v>417644</v>
      </c>
    </row>
    <row r="71" spans="1:6" x14ac:dyDescent="0.2">
      <c r="A71" s="9">
        <v>550</v>
      </c>
      <c r="B71" s="12" t="s">
        <v>137</v>
      </c>
      <c r="C71" s="8" t="s">
        <v>138</v>
      </c>
      <c r="D71" s="7">
        <v>417644</v>
      </c>
      <c r="E71" s="7">
        <v>417644</v>
      </c>
    </row>
    <row r="72" spans="1:6" x14ac:dyDescent="0.2">
      <c r="A72" s="9">
        <v>551</v>
      </c>
      <c r="B72" s="12" t="s">
        <v>139</v>
      </c>
      <c r="C72" s="8" t="s">
        <v>140</v>
      </c>
      <c r="D72" s="7">
        <v>0</v>
      </c>
      <c r="E72" s="7">
        <v>0</v>
      </c>
    </row>
    <row r="73" spans="1:6" x14ac:dyDescent="0.2">
      <c r="A73" s="9">
        <v>56</v>
      </c>
      <c r="B73" s="12" t="s">
        <v>141</v>
      </c>
      <c r="C73" s="8" t="s">
        <v>142</v>
      </c>
      <c r="D73" s="7">
        <f>D74+D75</f>
        <v>609974</v>
      </c>
      <c r="E73" s="7">
        <v>591354</v>
      </c>
    </row>
    <row r="74" spans="1:6" x14ac:dyDescent="0.2">
      <c r="A74" s="9">
        <v>560</v>
      </c>
      <c r="B74" s="12" t="s">
        <v>143</v>
      </c>
      <c r="C74" s="8" t="s">
        <v>144</v>
      </c>
      <c r="D74" s="7">
        <v>591354</v>
      </c>
      <c r="E74" s="7">
        <v>14588</v>
      </c>
    </row>
    <row r="75" spans="1:6" x14ac:dyDescent="0.2">
      <c r="A75" s="9">
        <v>561</v>
      </c>
      <c r="B75" s="12" t="s">
        <v>145</v>
      </c>
      <c r="C75" s="8" t="s">
        <v>146</v>
      </c>
      <c r="D75" s="7">
        <v>18620</v>
      </c>
      <c r="E75" s="7">
        <v>576766</v>
      </c>
    </row>
    <row r="76" spans="1:6" x14ac:dyDescent="0.2">
      <c r="A76" s="9">
        <v>57</v>
      </c>
      <c r="B76" s="12" t="s">
        <v>147</v>
      </c>
      <c r="C76" s="8" t="s">
        <v>148</v>
      </c>
      <c r="D76" s="7">
        <v>0</v>
      </c>
      <c r="E76" s="7">
        <v>0</v>
      </c>
    </row>
    <row r="77" spans="1:6" ht="25.5" customHeight="1" x14ac:dyDescent="0.2">
      <c r="A77" s="5">
        <v>570</v>
      </c>
      <c r="B77" s="12" t="s">
        <v>149</v>
      </c>
      <c r="C77" s="8" t="s">
        <v>150</v>
      </c>
      <c r="D77" s="7">
        <v>0</v>
      </c>
      <c r="E77" s="7">
        <v>0</v>
      </c>
    </row>
    <row r="78" spans="1:6" ht="25.5" customHeight="1" x14ac:dyDescent="0.2">
      <c r="A78" s="5">
        <v>571</v>
      </c>
      <c r="B78" s="12" t="s">
        <v>151</v>
      </c>
      <c r="C78" s="8" t="s">
        <v>152</v>
      </c>
      <c r="D78" s="7">
        <v>0</v>
      </c>
      <c r="E78" s="7">
        <v>0</v>
      </c>
    </row>
    <row r="79" spans="1:6" x14ac:dyDescent="0.2">
      <c r="A79" s="6"/>
      <c r="B79" s="12" t="s">
        <v>153</v>
      </c>
      <c r="C79" s="8" t="s">
        <v>154</v>
      </c>
      <c r="D79" s="13">
        <v>3390799</v>
      </c>
      <c r="E79" s="13">
        <v>4998721</v>
      </c>
      <c r="F79" s="129">
        <f>E79-D79</f>
        <v>1607922</v>
      </c>
    </row>
    <row r="80" spans="1:6" x14ac:dyDescent="0.2">
      <c r="A80" s="6"/>
      <c r="B80" s="12" t="s">
        <v>155</v>
      </c>
      <c r="C80" s="8" t="s">
        <v>156</v>
      </c>
      <c r="D80" s="13">
        <v>0.78190000000000004</v>
      </c>
      <c r="E80" s="13">
        <v>0.78690000000000004</v>
      </c>
    </row>
    <row r="81" spans="1:5" ht="27" customHeight="1" x14ac:dyDescent="0.2">
      <c r="A81" s="6"/>
      <c r="B81" s="12" t="s">
        <v>157</v>
      </c>
      <c r="C81" s="8" t="s">
        <v>158</v>
      </c>
      <c r="D81" s="7">
        <v>0</v>
      </c>
      <c r="E81" s="7">
        <v>0</v>
      </c>
    </row>
    <row r="82" spans="1:5" x14ac:dyDescent="0.2">
      <c r="A82" s="6"/>
      <c r="B82" s="12" t="s">
        <v>159</v>
      </c>
      <c r="C82" s="8" t="s">
        <v>160</v>
      </c>
      <c r="D82" s="7">
        <v>0</v>
      </c>
      <c r="E82" s="7">
        <v>0</v>
      </c>
    </row>
    <row r="83" spans="1:5" x14ac:dyDescent="0.2">
      <c r="B83" s="1"/>
      <c r="D83" s="127"/>
      <c r="E83" s="127"/>
    </row>
    <row r="84" spans="1:5" x14ac:dyDescent="0.2">
      <c r="C84" s="2"/>
    </row>
    <row r="85" spans="1:5" ht="42" customHeight="1" x14ac:dyDescent="0.2">
      <c r="A85" s="14" t="s">
        <v>161</v>
      </c>
      <c r="B85" s="15" t="s">
        <v>162</v>
      </c>
      <c r="C85" s="2" t="s">
        <v>163</v>
      </c>
      <c r="D85" s="145" t="s">
        <v>164</v>
      </c>
      <c r="E85" s="145"/>
    </row>
    <row r="86" spans="1:5" ht="33" customHeight="1" x14ac:dyDescent="0.2">
      <c r="A86" s="14" t="s">
        <v>165</v>
      </c>
      <c r="B86" s="17" t="s">
        <v>831</v>
      </c>
      <c r="C86" s="2"/>
      <c r="D86" s="146" t="s">
        <v>167</v>
      </c>
      <c r="E86" s="146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154" t="s">
        <v>349</v>
      </c>
      <c r="B9" s="154"/>
      <c r="C9" s="154"/>
      <c r="D9" s="154"/>
      <c r="E9" s="154"/>
      <c r="F9" s="154"/>
      <c r="G9" s="154"/>
    </row>
    <row r="10" spans="1:7" x14ac:dyDescent="0.2">
      <c r="A10" s="154" t="s">
        <v>696</v>
      </c>
      <c r="B10" s="154"/>
      <c r="C10" s="154"/>
      <c r="D10" s="154"/>
      <c r="E10" s="154"/>
      <c r="F10" s="154"/>
      <c r="G10" s="154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697</v>
      </c>
    </row>
    <row r="13" spans="1:7" x14ac:dyDescent="0.2">
      <c r="A13" s="14"/>
    </row>
    <row r="14" spans="1:7" s="20" customFormat="1" ht="38.25" customHeight="1" x14ac:dyDescent="0.2">
      <c r="A14" s="4" t="s">
        <v>10</v>
      </c>
      <c r="B14" s="4" t="s">
        <v>698</v>
      </c>
      <c r="C14" s="4" t="s">
        <v>699</v>
      </c>
      <c r="D14" s="4" t="s">
        <v>700</v>
      </c>
      <c r="E14" s="4" t="s">
        <v>701</v>
      </c>
      <c r="F14" s="4" t="s">
        <v>702</v>
      </c>
    </row>
    <row r="15" spans="1:7" x14ac:dyDescent="0.2">
      <c r="A15" s="95"/>
      <c r="B15" s="96"/>
      <c r="C15" s="96"/>
      <c r="D15" s="96"/>
      <c r="E15" s="13"/>
      <c r="F15" s="13"/>
    </row>
    <row r="16" spans="1:7" x14ac:dyDescent="0.2">
      <c r="A16" s="14"/>
    </row>
    <row r="17" spans="1:7" ht="37.5" customHeight="1" x14ac:dyDescent="0.2">
      <c r="A17" s="90" t="s">
        <v>161</v>
      </c>
      <c r="B17" s="90" t="s">
        <v>230</v>
      </c>
      <c r="D17" s="90" t="s">
        <v>163</v>
      </c>
      <c r="E17" s="175" t="s">
        <v>164</v>
      </c>
      <c r="F17" s="175"/>
      <c r="G17" s="175"/>
    </row>
    <row r="18" spans="1:7" ht="33" customHeight="1" x14ac:dyDescent="0.2">
      <c r="A18" s="90" t="s">
        <v>231</v>
      </c>
      <c r="B18" s="35" t="s">
        <v>831</v>
      </c>
      <c r="E18" s="147" t="s">
        <v>167</v>
      </c>
      <c r="F18" s="147"/>
      <c r="G18" s="14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54"/>
      <c r="D25" s="154"/>
      <c r="E25" s="154"/>
    </row>
    <row r="26" spans="1:7" x14ac:dyDescent="0.2">
      <c r="C26" s="154"/>
      <c r="D26" s="154"/>
      <c r="E26" s="154"/>
    </row>
    <row r="27" spans="1:7" x14ac:dyDescent="0.2">
      <c r="C27" s="154"/>
      <c r="D27" s="154"/>
      <c r="E27" s="154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154" t="s">
        <v>349</v>
      </c>
      <c r="B9" s="154"/>
      <c r="C9" s="154"/>
      <c r="D9" s="154"/>
      <c r="E9" s="154"/>
      <c r="F9" s="154"/>
      <c r="G9" s="154"/>
    </row>
    <row r="10" spans="1:7" x14ac:dyDescent="0.2">
      <c r="A10" s="154" t="s">
        <v>7</v>
      </c>
      <c r="B10" s="154"/>
      <c r="C10" s="154"/>
      <c r="D10" s="154"/>
      <c r="E10" s="154"/>
      <c r="F10" s="154"/>
      <c r="G10" s="154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703</v>
      </c>
    </row>
    <row r="13" spans="1:7" x14ac:dyDescent="0.2">
      <c r="A13" s="14"/>
    </row>
    <row r="14" spans="1:7" s="20" customFormat="1" ht="38.25" customHeight="1" x14ac:dyDescent="0.2">
      <c r="A14" s="4" t="s">
        <v>10</v>
      </c>
      <c r="B14" s="4" t="s">
        <v>704</v>
      </c>
      <c r="C14" s="4" t="s">
        <v>698</v>
      </c>
      <c r="D14" s="4" t="s">
        <v>705</v>
      </c>
      <c r="E14" s="4" t="s">
        <v>706</v>
      </c>
      <c r="F14" s="4" t="s">
        <v>707</v>
      </c>
    </row>
    <row r="15" spans="1:7" x14ac:dyDescent="0.2">
      <c r="A15" s="95"/>
      <c r="B15" s="6"/>
      <c r="C15" s="96"/>
      <c r="D15" s="96"/>
      <c r="E15" s="13"/>
      <c r="F15" s="96"/>
    </row>
    <row r="16" spans="1:7" x14ac:dyDescent="0.2">
      <c r="A16" s="14"/>
    </row>
    <row r="17" spans="1:7" ht="37.5" customHeight="1" x14ac:dyDescent="0.2">
      <c r="A17" s="90" t="s">
        <v>161</v>
      </c>
      <c r="B17" s="90" t="s">
        <v>230</v>
      </c>
      <c r="D17" s="90" t="s">
        <v>163</v>
      </c>
      <c r="E17" s="175" t="s">
        <v>164</v>
      </c>
      <c r="F17" s="175"/>
      <c r="G17" s="175"/>
    </row>
    <row r="18" spans="1:7" ht="33" customHeight="1" x14ac:dyDescent="0.2">
      <c r="A18" s="90" t="s">
        <v>231</v>
      </c>
      <c r="B18" s="35" t="s">
        <v>831</v>
      </c>
      <c r="E18" s="147" t="s">
        <v>167</v>
      </c>
      <c r="F18" s="147"/>
      <c r="G18" s="14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54"/>
      <c r="D25" s="154"/>
      <c r="E25" s="154"/>
    </row>
    <row r="26" spans="1:7" x14ac:dyDescent="0.2">
      <c r="C26" s="154"/>
      <c r="D26" s="154"/>
      <c r="E26" s="154"/>
    </row>
    <row r="27" spans="1:7" x14ac:dyDescent="0.2">
      <c r="C27" s="154"/>
      <c r="D27" s="154"/>
      <c r="E27" s="154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7" sqref="D27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ONIF Kristal Cash Plus fund</v>
      </c>
    </row>
    <row r="2" spans="2:11" x14ac:dyDescent="0.2">
      <c r="B2" s="2" t="str">
        <f>'1'!A2</f>
        <v xml:space="preserve">Registarski broj investicionog fonda: </v>
      </c>
      <c r="G2" s="97"/>
      <c r="H2" s="97"/>
      <c r="I2" s="97"/>
      <c r="J2" s="97"/>
      <c r="K2" s="97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7"/>
      <c r="H3" s="97"/>
      <c r="I3" s="97"/>
      <c r="J3" s="97"/>
      <c r="K3" s="97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zatvorenog investicionog fonda: JP-N-20</v>
      </c>
    </row>
    <row r="11" spans="2:11" x14ac:dyDescent="0.2">
      <c r="B11" s="154" t="s">
        <v>708</v>
      </c>
      <c r="C11" s="154"/>
      <c r="D11" s="154"/>
      <c r="E11" s="154"/>
    </row>
    <row r="12" spans="2:11" x14ac:dyDescent="0.2">
      <c r="B12" s="154" t="s">
        <v>709</v>
      </c>
      <c r="C12" s="154"/>
      <c r="D12" s="154"/>
      <c r="E12" s="154"/>
    </row>
    <row r="16" spans="2:11" ht="25.5" customHeight="1" x14ac:dyDescent="0.2">
      <c r="B16" s="4" t="s">
        <v>327</v>
      </c>
      <c r="C16" s="4" t="s">
        <v>352</v>
      </c>
      <c r="D16" s="4" t="s">
        <v>357</v>
      </c>
      <c r="E16" s="4" t="s">
        <v>359</v>
      </c>
    </row>
    <row r="17" spans="1:7" ht="15" customHeight="1" x14ac:dyDescent="0.2">
      <c r="B17" s="37">
        <v>1</v>
      </c>
      <c r="C17" s="9">
        <v>2</v>
      </c>
      <c r="D17" s="9">
        <v>3</v>
      </c>
      <c r="E17" s="9">
        <v>4</v>
      </c>
    </row>
    <row r="18" spans="1:7" ht="20.100000000000001" customHeight="1" x14ac:dyDescent="0.2">
      <c r="B18" s="4" t="s">
        <v>235</v>
      </c>
      <c r="C18" s="59" t="s">
        <v>710</v>
      </c>
      <c r="D18" s="89">
        <v>416196.83</v>
      </c>
      <c r="E18" s="98">
        <v>15.608000000000001</v>
      </c>
    </row>
    <row r="19" spans="1:7" ht="20.100000000000001" customHeight="1" x14ac:dyDescent="0.2">
      <c r="B19" s="4" t="s">
        <v>237</v>
      </c>
      <c r="C19" s="59" t="s">
        <v>711</v>
      </c>
      <c r="D19" s="89">
        <v>149958.68</v>
      </c>
      <c r="E19" s="98">
        <v>5.6237000000000004</v>
      </c>
    </row>
    <row r="20" spans="1:7" ht="20.100000000000001" customHeight="1" x14ac:dyDescent="0.2">
      <c r="B20" s="4" t="s">
        <v>239</v>
      </c>
      <c r="C20" s="59" t="s">
        <v>618</v>
      </c>
      <c r="D20" s="89"/>
      <c r="E20" s="98"/>
    </row>
    <row r="21" spans="1:7" ht="20.100000000000001" customHeight="1" x14ac:dyDescent="0.2">
      <c r="B21" s="4" t="s">
        <v>241</v>
      </c>
      <c r="C21" s="59" t="s">
        <v>712</v>
      </c>
      <c r="D21" s="89"/>
      <c r="E21" s="98"/>
    </row>
    <row r="22" spans="1:7" ht="20.100000000000001" customHeight="1" x14ac:dyDescent="0.2">
      <c r="B22" s="4" t="s">
        <v>243</v>
      </c>
      <c r="C22" s="59" t="s">
        <v>713</v>
      </c>
      <c r="D22" s="89">
        <v>2098635.46</v>
      </c>
      <c r="E22" s="98">
        <v>78.701999999999998</v>
      </c>
    </row>
    <row r="23" spans="1:7" ht="20.100000000000001" customHeight="1" x14ac:dyDescent="0.2">
      <c r="B23" s="4" t="s">
        <v>245</v>
      </c>
      <c r="C23" s="59" t="s">
        <v>714</v>
      </c>
      <c r="D23" s="89">
        <v>1768.75</v>
      </c>
      <c r="E23" s="98">
        <v>6.6299999999999998E-2</v>
      </c>
    </row>
    <row r="24" spans="1:7" ht="20.100000000000001" customHeight="1" x14ac:dyDescent="0.2">
      <c r="B24" s="4"/>
      <c r="C24" s="59" t="s">
        <v>715</v>
      </c>
      <c r="D24" s="89">
        <f>SUM(D18:D23)</f>
        <v>2666559.7199999997</v>
      </c>
      <c r="E24" s="98">
        <f>SUM(E18:E23)</f>
        <v>100</v>
      </c>
      <c r="F24" s="99"/>
    </row>
    <row r="25" spans="1:7" ht="24" customHeight="1" x14ac:dyDescent="0.2"/>
    <row r="26" spans="1:7" ht="31.5" customHeight="1" x14ac:dyDescent="0.2">
      <c r="A26" s="90" t="s">
        <v>161</v>
      </c>
      <c r="B26" s="90"/>
      <c r="C26" s="100"/>
      <c r="D26" s="90" t="s">
        <v>716</v>
      </c>
      <c r="E26" s="175" t="s">
        <v>164</v>
      </c>
      <c r="F26" s="175"/>
      <c r="G26" s="175"/>
    </row>
    <row r="27" spans="1:7" ht="35.25" customHeight="1" x14ac:dyDescent="0.2">
      <c r="A27" s="90" t="s">
        <v>231</v>
      </c>
      <c r="B27" s="90"/>
      <c r="C27" s="100"/>
      <c r="D27" s="35" t="s">
        <v>831</v>
      </c>
      <c r="E27" s="180" t="s">
        <v>167</v>
      </c>
      <c r="F27" s="180"/>
      <c r="G27" s="180"/>
    </row>
    <row r="28" spans="1:7" ht="14.25" customHeight="1" x14ac:dyDescent="0.2">
      <c r="A28" s="100"/>
      <c r="C28" s="100"/>
      <c r="D28" s="100"/>
      <c r="E28" s="100"/>
      <c r="F28" s="100"/>
      <c r="G28" s="100"/>
    </row>
    <row r="29" spans="1:7" x14ac:dyDescent="0.2">
      <c r="A29" s="100"/>
      <c r="B29" s="100"/>
      <c r="C29" s="100"/>
      <c r="D29" s="100"/>
      <c r="E29" s="100"/>
      <c r="F29" s="100"/>
      <c r="G29" s="100"/>
    </row>
    <row r="30" spans="1:7" x14ac:dyDescent="0.2">
      <c r="A30" s="100"/>
      <c r="B30" s="100"/>
      <c r="C30" s="100"/>
      <c r="D30" s="100"/>
      <c r="E30" s="100"/>
      <c r="F30" s="100"/>
      <c r="G30" s="100"/>
    </row>
    <row r="31" spans="1:7" x14ac:dyDescent="0.2">
      <c r="A31" s="100"/>
      <c r="B31" s="100"/>
      <c r="C31" s="100"/>
      <c r="D31" s="100"/>
      <c r="E31" s="100"/>
      <c r="F31" s="100"/>
      <c r="G31" s="100"/>
    </row>
    <row r="32" spans="1:7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0"/>
      <c r="C35" s="100"/>
      <c r="D35" s="100"/>
      <c r="E35" s="100"/>
      <c r="F35" s="100"/>
      <c r="G35" s="100"/>
    </row>
    <row r="42" spans="1:7" ht="22.5" customHeight="1" x14ac:dyDescent="0.2">
      <c r="B42" s="154"/>
      <c r="C42" s="154"/>
      <c r="D42" s="154"/>
      <c r="E42" s="154"/>
    </row>
    <row r="43" spans="1:7" x14ac:dyDescent="0.2">
      <c r="B43" s="154"/>
      <c r="C43" s="154"/>
      <c r="D43" s="154"/>
      <c r="E43" s="154"/>
    </row>
    <row r="44" spans="1:7" x14ac:dyDescent="0.2">
      <c r="B44" s="154"/>
      <c r="C44" s="154"/>
      <c r="D44" s="154"/>
      <c r="E44" s="154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activeCell="D16" sqref="D16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ONIF Kristal Cash Plus fund</v>
      </c>
    </row>
    <row r="2" spans="1:11" x14ac:dyDescent="0.2">
      <c r="A2" s="2" t="str">
        <f>'1'!A2</f>
        <v xml:space="preserve">Registarski broj investicionog fonda: </v>
      </c>
      <c r="G2" s="97"/>
      <c r="H2" s="97"/>
      <c r="I2" s="97"/>
      <c r="J2" s="97"/>
      <c r="K2" s="97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7"/>
      <c r="H3" s="97"/>
      <c r="I3" s="97"/>
      <c r="J3" s="97"/>
      <c r="K3" s="97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zatvorenog investicionog fonda: JP-N-20</v>
      </c>
    </row>
    <row r="11" spans="1:11" x14ac:dyDescent="0.2">
      <c r="B11" s="154" t="s">
        <v>717</v>
      </c>
      <c r="C11" s="154"/>
      <c r="D11" s="154"/>
      <c r="E11" s="154"/>
      <c r="F11" s="154"/>
      <c r="G11" s="154"/>
      <c r="H11" s="154"/>
    </row>
    <row r="12" spans="1:11" x14ac:dyDescent="0.2">
      <c r="B12" s="154" t="s">
        <v>718</v>
      </c>
      <c r="C12" s="154"/>
      <c r="D12" s="154"/>
      <c r="E12" s="154"/>
      <c r="F12" s="154"/>
      <c r="G12" s="154"/>
      <c r="H12" s="154"/>
    </row>
    <row r="15" spans="1:11" x14ac:dyDescent="0.2">
      <c r="B15" s="2" t="s">
        <v>719</v>
      </c>
    </row>
    <row r="16" spans="1:11" ht="38.25" customHeight="1" x14ac:dyDescent="0.2">
      <c r="B16" s="4" t="s">
        <v>720</v>
      </c>
      <c r="C16" s="4" t="s">
        <v>721</v>
      </c>
      <c r="D16" s="4" t="s">
        <v>698</v>
      </c>
      <c r="E16" s="4" t="s">
        <v>705</v>
      </c>
      <c r="F16" s="4" t="s">
        <v>722</v>
      </c>
      <c r="G16" s="4" t="s">
        <v>702</v>
      </c>
      <c r="H16" s="4" t="s">
        <v>723</v>
      </c>
    </row>
    <row r="17" spans="1:8" ht="15" customHeight="1" x14ac:dyDescent="0.2">
      <c r="B17" s="37"/>
      <c r="C17" s="9"/>
      <c r="D17" s="101"/>
      <c r="E17" s="101"/>
      <c r="F17" s="13"/>
      <c r="G17" s="13"/>
      <c r="H17" s="96"/>
    </row>
    <row r="18" spans="1:8" ht="20.100000000000001" customHeight="1" x14ac:dyDescent="0.2"/>
    <row r="19" spans="1:8" ht="20.100000000000001" customHeight="1" x14ac:dyDescent="0.2">
      <c r="B19" s="2" t="s">
        <v>724</v>
      </c>
    </row>
    <row r="20" spans="1:8" ht="45" customHeight="1" x14ac:dyDescent="0.2">
      <c r="B20" s="4" t="s">
        <v>720</v>
      </c>
      <c r="C20" s="4" t="s">
        <v>698</v>
      </c>
      <c r="D20" s="4" t="s">
        <v>705</v>
      </c>
      <c r="E20" s="4" t="s">
        <v>722</v>
      </c>
      <c r="F20" s="4" t="s">
        <v>702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90" t="s">
        <v>161</v>
      </c>
      <c r="B24" s="90"/>
      <c r="C24" s="100"/>
      <c r="D24" s="90" t="s">
        <v>716</v>
      </c>
      <c r="E24" s="175" t="s">
        <v>164</v>
      </c>
      <c r="F24" s="175"/>
      <c r="G24" s="175"/>
    </row>
    <row r="25" spans="1:8" ht="35.25" customHeight="1" x14ac:dyDescent="0.2">
      <c r="A25" s="90" t="s">
        <v>231</v>
      </c>
      <c r="B25" s="90"/>
      <c r="C25" s="100"/>
      <c r="D25" s="35" t="s">
        <v>831</v>
      </c>
      <c r="E25" s="180" t="s">
        <v>167</v>
      </c>
      <c r="F25" s="180"/>
      <c r="G25" s="180"/>
    </row>
    <row r="26" spans="1:8" ht="14.25" customHeight="1" x14ac:dyDescent="0.2">
      <c r="A26" s="100"/>
      <c r="C26" s="100"/>
      <c r="D26" s="100"/>
      <c r="E26" s="100"/>
      <c r="F26" s="100"/>
      <c r="G26" s="100"/>
    </row>
    <row r="27" spans="1:8" x14ac:dyDescent="0.2">
      <c r="A27" s="100"/>
      <c r="B27" s="100"/>
      <c r="C27" s="100"/>
      <c r="D27" s="100"/>
      <c r="E27" s="100"/>
      <c r="F27" s="100"/>
      <c r="G27" s="100"/>
    </row>
    <row r="28" spans="1:8" x14ac:dyDescent="0.2">
      <c r="A28" s="100"/>
      <c r="B28" s="100"/>
      <c r="C28" s="100"/>
      <c r="D28" s="100"/>
      <c r="E28" s="100"/>
      <c r="F28" s="100"/>
      <c r="G28" s="100"/>
    </row>
    <row r="29" spans="1:8" x14ac:dyDescent="0.2">
      <c r="A29" s="100"/>
      <c r="B29" s="100"/>
      <c r="C29" s="100"/>
      <c r="D29" s="100"/>
      <c r="E29" s="100"/>
      <c r="F29" s="100"/>
      <c r="G29" s="100"/>
    </row>
    <row r="30" spans="1:8" x14ac:dyDescent="0.2">
      <c r="A30" s="100"/>
      <c r="B30" s="100"/>
      <c r="C30" s="100"/>
      <c r="D30" s="100"/>
      <c r="E30" s="100"/>
      <c r="F30" s="100"/>
      <c r="G30" s="100"/>
    </row>
    <row r="31" spans="1:8" x14ac:dyDescent="0.2">
      <c r="A31" s="100"/>
      <c r="B31" s="100"/>
      <c r="C31" s="100"/>
      <c r="D31" s="100"/>
      <c r="E31" s="100"/>
      <c r="F31" s="100"/>
      <c r="G31" s="100"/>
    </row>
    <row r="32" spans="1:8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40" spans="1:7" ht="22.5" customHeight="1" x14ac:dyDescent="0.2">
      <c r="B40" s="154"/>
      <c r="C40" s="154"/>
      <c r="D40" s="154"/>
      <c r="E40" s="154"/>
    </row>
    <row r="41" spans="1:7" x14ac:dyDescent="0.2">
      <c r="B41" s="154"/>
      <c r="C41" s="154"/>
      <c r="D41" s="154"/>
      <c r="E41" s="154"/>
    </row>
    <row r="42" spans="1:7" x14ac:dyDescent="0.2">
      <c r="B42" s="154"/>
      <c r="C42" s="154"/>
      <c r="D42" s="154"/>
      <c r="E42" s="154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8"/>
  <sheetViews>
    <sheetView view="pageBreakPreview" zoomScaleNormal="100" zoomScaleSheetLayoutView="100" workbookViewId="0">
      <selection activeCell="C66" sqref="C66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102" customWidth="1"/>
    <col min="4" max="4" width="17.5703125" style="2" customWidth="1"/>
    <col min="5" max="5" width="18.28515625" style="2" customWidth="1"/>
    <col min="6" max="6" width="16.28515625" style="2" customWidth="1"/>
    <col min="7" max="256" width="9.140625" style="2" customWidth="1"/>
  </cols>
  <sheetData>
    <row r="1" spans="1:6" x14ac:dyDescent="0.2">
      <c r="A1" s="2" t="str">
        <f>'2'!A1</f>
        <v>Naziv investicionog fonda: ONIF Kristal Cash Plus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zatvorenog investicionog fonda: JP-N-20</v>
      </c>
    </row>
    <row r="8" spans="1:6" ht="13.5" customHeight="1" x14ac:dyDescent="0.2">
      <c r="A8" s="154" t="s">
        <v>725</v>
      </c>
      <c r="B8" s="154"/>
      <c r="C8" s="154"/>
      <c r="D8" s="154"/>
      <c r="E8" s="154"/>
      <c r="F8" s="154"/>
    </row>
    <row r="9" spans="1:6" ht="13.5" customHeight="1" x14ac:dyDescent="0.2">
      <c r="A9" s="182" t="s">
        <v>726</v>
      </c>
      <c r="B9" s="183"/>
      <c r="C9" s="183"/>
      <c r="D9" s="183"/>
      <c r="E9" s="183"/>
      <c r="F9" s="184"/>
    </row>
    <row r="10" spans="1:6" x14ac:dyDescent="0.2">
      <c r="A10" s="1"/>
      <c r="B10" s="1"/>
      <c r="C10" s="1"/>
      <c r="D10" s="1"/>
      <c r="E10" s="1"/>
      <c r="F10" s="127"/>
    </row>
    <row r="11" spans="1:6" x14ac:dyDescent="0.2">
      <c r="A11" s="2" t="s">
        <v>727</v>
      </c>
    </row>
    <row r="12" spans="1:6" ht="14.25" customHeight="1" x14ac:dyDescent="0.2">
      <c r="A12" s="187" t="s">
        <v>728</v>
      </c>
      <c r="B12" s="187" t="s">
        <v>729</v>
      </c>
      <c r="C12" s="185" t="s">
        <v>730</v>
      </c>
      <c r="D12" s="187" t="s">
        <v>503</v>
      </c>
      <c r="E12" s="187" t="s">
        <v>731</v>
      </c>
      <c r="F12" s="187" t="s">
        <v>732</v>
      </c>
    </row>
    <row r="13" spans="1:6" ht="39" customHeight="1" x14ac:dyDescent="0.2">
      <c r="A13" s="189"/>
      <c r="B13" s="189"/>
      <c r="C13" s="186"/>
      <c r="D13" s="189"/>
      <c r="E13" s="189"/>
      <c r="F13" s="189"/>
    </row>
    <row r="14" spans="1:6" ht="15.75" customHeight="1" x14ac:dyDescent="0.2">
      <c r="A14" s="9">
        <v>1</v>
      </c>
      <c r="B14" s="9">
        <v>2</v>
      </c>
      <c r="C14" s="103">
        <v>3</v>
      </c>
      <c r="D14" s="9">
        <v>4</v>
      </c>
      <c r="E14" s="9">
        <v>5</v>
      </c>
      <c r="F14" s="9">
        <v>6</v>
      </c>
    </row>
    <row r="15" spans="1:6" ht="24.75" customHeight="1" x14ac:dyDescent="0.2">
      <c r="A15" s="104"/>
      <c r="B15" s="12" t="s">
        <v>733</v>
      </c>
      <c r="C15" s="105"/>
      <c r="D15" s="105">
        <v>2112.6221999999998</v>
      </c>
      <c r="E15" s="105">
        <v>7982.442</v>
      </c>
      <c r="F15" s="105">
        <v>5869.8198000000002</v>
      </c>
    </row>
    <row r="16" spans="1:6" ht="24.75" customHeight="1" x14ac:dyDescent="0.2">
      <c r="A16" s="104"/>
      <c r="B16" s="12" t="s">
        <v>363</v>
      </c>
      <c r="C16" s="105"/>
      <c r="D16" s="105">
        <v>2112.6221999999998</v>
      </c>
      <c r="E16" s="105">
        <v>7982.442</v>
      </c>
      <c r="F16" s="105">
        <v>5869.8198000000002</v>
      </c>
    </row>
    <row r="17" spans="1:6" ht="24.75" customHeight="1" x14ac:dyDescent="0.2">
      <c r="A17" s="104"/>
      <c r="B17" s="12" t="s">
        <v>371</v>
      </c>
      <c r="C17" s="105"/>
      <c r="D17" s="105">
        <v>2112.6221999999998</v>
      </c>
      <c r="E17" s="105">
        <v>7982.442</v>
      </c>
      <c r="F17" s="105">
        <v>5869.8198000000002</v>
      </c>
    </row>
    <row r="18" spans="1:6" ht="24.75" customHeight="1" x14ac:dyDescent="0.2">
      <c r="A18" s="104">
        <v>44231</v>
      </c>
      <c r="B18" s="12" t="s">
        <v>734</v>
      </c>
      <c r="C18" s="105">
        <v>1782</v>
      </c>
      <c r="D18" s="105">
        <v>234.86760000000001</v>
      </c>
      <c r="E18" s="105">
        <v>887.43600000000004</v>
      </c>
      <c r="F18" s="105">
        <v>652.5684</v>
      </c>
    </row>
    <row r="19" spans="1:6" ht="24.75" customHeight="1" x14ac:dyDescent="0.2">
      <c r="A19" s="104">
        <v>44217</v>
      </c>
      <c r="B19" s="12" t="s">
        <v>734</v>
      </c>
      <c r="C19" s="105">
        <v>6479</v>
      </c>
      <c r="D19" s="105">
        <v>853.93219999999997</v>
      </c>
      <c r="E19" s="105">
        <v>3226.5419999999999</v>
      </c>
      <c r="F19" s="105">
        <v>2372.6098000000002</v>
      </c>
    </row>
    <row r="20" spans="1:6" ht="24.75" customHeight="1" x14ac:dyDescent="0.2">
      <c r="A20" s="104">
        <v>44224</v>
      </c>
      <c r="B20" s="12" t="s">
        <v>734</v>
      </c>
      <c r="C20" s="105">
        <v>7768</v>
      </c>
      <c r="D20" s="105">
        <v>1023.8224</v>
      </c>
      <c r="E20" s="105">
        <v>3868.4639999999999</v>
      </c>
      <c r="F20" s="105">
        <v>2844.6415999999999</v>
      </c>
    </row>
    <row r="21" spans="1:6" ht="24.75" customHeight="1" x14ac:dyDescent="0.2">
      <c r="A21" s="104"/>
      <c r="B21" s="12" t="s">
        <v>735</v>
      </c>
      <c r="C21" s="105"/>
      <c r="D21" s="105"/>
      <c r="E21" s="105"/>
      <c r="F21" s="105"/>
    </row>
    <row r="22" spans="1:6" ht="24.75" customHeight="1" x14ac:dyDescent="0.2">
      <c r="A22" s="104"/>
      <c r="B22" s="12" t="s">
        <v>736</v>
      </c>
      <c r="C22" s="105"/>
      <c r="D22" s="105"/>
      <c r="E22" s="105"/>
      <c r="F22" s="105"/>
    </row>
    <row r="23" spans="1:6" ht="24.75" customHeight="1" x14ac:dyDescent="0.2">
      <c r="A23" s="104"/>
      <c r="B23" s="12" t="s">
        <v>450</v>
      </c>
      <c r="C23" s="105"/>
      <c r="D23" s="105"/>
      <c r="E23" s="105"/>
      <c r="F23" s="105"/>
    </row>
    <row r="24" spans="1:6" ht="24.75" customHeight="1" x14ac:dyDescent="0.2">
      <c r="A24" s="104"/>
      <c r="B24" s="12" t="s">
        <v>371</v>
      </c>
      <c r="C24" s="105"/>
      <c r="D24" s="105"/>
      <c r="E24" s="105"/>
      <c r="F24" s="105"/>
    </row>
    <row r="25" spans="1:6" ht="24.75" customHeight="1" x14ac:dyDescent="0.2">
      <c r="A25" s="104"/>
      <c r="B25" s="12" t="s">
        <v>735</v>
      </c>
      <c r="C25" s="105"/>
      <c r="D25" s="105"/>
      <c r="E25" s="105"/>
      <c r="F25" s="105"/>
    </row>
    <row r="26" spans="1:6" ht="24.75" customHeight="1" x14ac:dyDescent="0.2">
      <c r="A26" s="104"/>
      <c r="B26" s="12" t="s">
        <v>736</v>
      </c>
      <c r="C26" s="105"/>
      <c r="D26" s="105"/>
      <c r="E26" s="105"/>
      <c r="F26" s="105"/>
    </row>
    <row r="27" spans="1:6" ht="24.75" customHeight="1" x14ac:dyDescent="0.2">
      <c r="A27" s="104"/>
      <c r="B27" s="12" t="s">
        <v>737</v>
      </c>
      <c r="C27" s="105"/>
      <c r="D27" s="105">
        <v>519728.70990000002</v>
      </c>
      <c r="E27" s="105">
        <v>519990.674</v>
      </c>
      <c r="F27" s="105">
        <v>261.96409999999997</v>
      </c>
    </row>
    <row r="28" spans="1:6" ht="24.75" customHeight="1" x14ac:dyDescent="0.2">
      <c r="A28" s="104"/>
      <c r="B28" s="12" t="s">
        <v>738</v>
      </c>
      <c r="C28" s="105"/>
      <c r="D28" s="105">
        <v>519728.70990000002</v>
      </c>
      <c r="E28" s="105">
        <v>519990.674</v>
      </c>
      <c r="F28" s="105">
        <v>261.96409999999997</v>
      </c>
    </row>
    <row r="29" spans="1:6" ht="24.75" customHeight="1" x14ac:dyDescent="0.2">
      <c r="A29" s="104"/>
      <c r="B29" s="12" t="s">
        <v>739</v>
      </c>
      <c r="C29" s="105"/>
      <c r="D29" s="105">
        <v>513646.11190000002</v>
      </c>
      <c r="E29" s="105">
        <v>513908.076</v>
      </c>
      <c r="F29" s="105">
        <v>261.96409999999997</v>
      </c>
    </row>
    <row r="30" spans="1:6" ht="24.75" customHeight="1" x14ac:dyDescent="0.2">
      <c r="A30" s="104">
        <v>44249</v>
      </c>
      <c r="B30" s="12" t="s">
        <v>520</v>
      </c>
      <c r="C30" s="105">
        <v>88480</v>
      </c>
      <c r="D30" s="105">
        <v>88480</v>
      </c>
      <c r="E30" s="105">
        <v>88480</v>
      </c>
      <c r="F30" s="105">
        <v>0</v>
      </c>
    </row>
    <row r="31" spans="1:6" ht="24.75" customHeight="1" x14ac:dyDescent="0.2">
      <c r="A31" s="104">
        <v>44218</v>
      </c>
      <c r="B31" s="12" t="s">
        <v>740</v>
      </c>
      <c r="C31" s="105">
        <v>100000</v>
      </c>
      <c r="D31" s="105">
        <v>60359.147499999999</v>
      </c>
      <c r="E31" s="105">
        <v>60448.5</v>
      </c>
      <c r="F31" s="105">
        <v>89.352500000000006</v>
      </c>
    </row>
    <row r="32" spans="1:6" ht="24.75" customHeight="1" x14ac:dyDescent="0.2">
      <c r="A32" s="104">
        <v>44221</v>
      </c>
      <c r="B32" s="12" t="s">
        <v>740</v>
      </c>
      <c r="C32" s="105">
        <v>603786</v>
      </c>
      <c r="D32" s="105">
        <v>364806.9644</v>
      </c>
      <c r="E32" s="105">
        <v>364979.576</v>
      </c>
      <c r="F32" s="105">
        <v>172.61160000000001</v>
      </c>
    </row>
    <row r="33" spans="1:6" ht="24.75" customHeight="1" x14ac:dyDescent="0.2">
      <c r="A33" s="104"/>
      <c r="B33" s="12" t="s">
        <v>741</v>
      </c>
      <c r="C33" s="105"/>
      <c r="D33" s="105"/>
      <c r="E33" s="105"/>
      <c r="F33" s="105"/>
    </row>
    <row r="34" spans="1:6" ht="24.75" customHeight="1" x14ac:dyDescent="0.2">
      <c r="A34" s="104"/>
      <c r="B34" s="12" t="s">
        <v>742</v>
      </c>
      <c r="C34" s="105"/>
      <c r="D34" s="105"/>
      <c r="E34" s="105"/>
      <c r="F34" s="105"/>
    </row>
    <row r="35" spans="1:6" ht="24.75" customHeight="1" x14ac:dyDescent="0.2">
      <c r="A35" s="104"/>
      <c r="B35" s="12" t="s">
        <v>743</v>
      </c>
      <c r="C35" s="105"/>
      <c r="D35" s="105">
        <v>6082.598</v>
      </c>
      <c r="E35" s="105">
        <v>6082.598</v>
      </c>
      <c r="F35" s="105">
        <v>0</v>
      </c>
    </row>
    <row r="36" spans="1:6" ht="24.75" customHeight="1" x14ac:dyDescent="0.2">
      <c r="A36" s="104">
        <v>44222</v>
      </c>
      <c r="B36" s="12" t="s">
        <v>534</v>
      </c>
      <c r="C36" s="105">
        <v>2018.268</v>
      </c>
      <c r="D36" s="105">
        <v>2018.268</v>
      </c>
      <c r="E36" s="105">
        <v>2018.268</v>
      </c>
      <c r="F36" s="105">
        <v>0</v>
      </c>
    </row>
    <row r="37" spans="1:6" ht="24.75" customHeight="1" x14ac:dyDescent="0.2">
      <c r="A37" s="104">
        <v>44253</v>
      </c>
      <c r="B37" s="12" t="s">
        <v>534</v>
      </c>
      <c r="C37" s="105">
        <v>2027.51866666667</v>
      </c>
      <c r="D37" s="105">
        <v>2027.5187000000001</v>
      </c>
      <c r="E37" s="105">
        <v>2027.5187000000001</v>
      </c>
      <c r="F37" s="105">
        <v>0</v>
      </c>
    </row>
    <row r="38" spans="1:6" ht="24.75" customHeight="1" x14ac:dyDescent="0.2">
      <c r="A38" s="104">
        <v>44281</v>
      </c>
      <c r="B38" s="12" t="s">
        <v>534</v>
      </c>
      <c r="C38" s="105">
        <v>2036.8113333333299</v>
      </c>
      <c r="D38" s="105">
        <v>2036.8113000000001</v>
      </c>
      <c r="E38" s="105">
        <v>2036.8113000000001</v>
      </c>
      <c r="F38" s="105">
        <v>0</v>
      </c>
    </row>
    <row r="39" spans="1:6" ht="24.75" customHeight="1" x14ac:dyDescent="0.2">
      <c r="A39" s="104"/>
      <c r="B39" s="12" t="s">
        <v>744</v>
      </c>
      <c r="C39" s="105"/>
      <c r="D39" s="105"/>
      <c r="E39" s="105"/>
      <c r="F39" s="105"/>
    </row>
    <row r="40" spans="1:6" ht="24.75" customHeight="1" x14ac:dyDescent="0.2">
      <c r="A40" s="104"/>
      <c r="B40" s="12" t="s">
        <v>745</v>
      </c>
      <c r="C40" s="105"/>
      <c r="D40" s="105"/>
      <c r="E40" s="105"/>
      <c r="F40" s="105"/>
    </row>
    <row r="41" spans="1:6" ht="24.75" customHeight="1" x14ac:dyDescent="0.2">
      <c r="A41" s="104"/>
      <c r="B41" s="12" t="s">
        <v>746</v>
      </c>
      <c r="C41" s="105"/>
      <c r="D41" s="105"/>
      <c r="E41" s="105"/>
      <c r="F41" s="105"/>
    </row>
    <row r="42" spans="1:6" ht="24.75" customHeight="1" x14ac:dyDescent="0.2">
      <c r="A42" s="104"/>
      <c r="B42" s="12" t="s">
        <v>747</v>
      </c>
      <c r="C42" s="105"/>
      <c r="D42" s="105"/>
      <c r="E42" s="105"/>
      <c r="F42" s="105"/>
    </row>
    <row r="43" spans="1:6" ht="24.75" customHeight="1" x14ac:dyDescent="0.2">
      <c r="A43" s="104"/>
      <c r="B43" s="12" t="s">
        <v>748</v>
      </c>
      <c r="C43" s="105"/>
      <c r="D43" s="105"/>
      <c r="E43" s="105"/>
      <c r="F43" s="105"/>
    </row>
    <row r="44" spans="1:6" ht="24.75" customHeight="1" x14ac:dyDescent="0.2">
      <c r="A44" s="104"/>
      <c r="B44" s="12" t="s">
        <v>749</v>
      </c>
      <c r="C44" s="105"/>
      <c r="D44" s="105"/>
      <c r="E44" s="105"/>
      <c r="F44" s="105"/>
    </row>
    <row r="45" spans="1:6" ht="24.75" customHeight="1" x14ac:dyDescent="0.2">
      <c r="A45" s="104"/>
      <c r="B45" s="12" t="s">
        <v>750</v>
      </c>
      <c r="C45" s="105"/>
      <c r="D45" s="105"/>
      <c r="E45" s="105"/>
      <c r="F45" s="105"/>
    </row>
    <row r="46" spans="1:6" ht="24.75" customHeight="1" x14ac:dyDescent="0.2">
      <c r="A46" s="104"/>
      <c r="B46" s="12" t="s">
        <v>751</v>
      </c>
      <c r="C46" s="105"/>
      <c r="D46" s="105"/>
      <c r="E46" s="105"/>
      <c r="F46" s="105"/>
    </row>
    <row r="47" spans="1:6" ht="24.75" customHeight="1" x14ac:dyDescent="0.2">
      <c r="A47" s="104"/>
      <c r="B47" s="12" t="s">
        <v>752</v>
      </c>
      <c r="C47" s="105"/>
      <c r="D47" s="105">
        <v>521841.3321</v>
      </c>
      <c r="E47" s="105">
        <v>527973.11600000004</v>
      </c>
      <c r="F47" s="105">
        <v>6131.7839000000004</v>
      </c>
    </row>
    <row r="48" spans="1:6" ht="24.75" customHeight="1" x14ac:dyDescent="0.2">
      <c r="A48" s="104"/>
      <c r="B48" s="12"/>
      <c r="C48" s="105"/>
      <c r="D48" s="105"/>
      <c r="E48" s="105"/>
      <c r="F48" s="105"/>
    </row>
    <row r="49" spans="1:6" ht="39.75" customHeight="1" x14ac:dyDescent="0.2">
      <c r="A49" s="16"/>
      <c r="B49" s="20"/>
      <c r="C49" s="106"/>
      <c r="D49" s="107"/>
      <c r="E49" s="107"/>
      <c r="F49" s="107"/>
    </row>
    <row r="50" spans="1:6" ht="15" customHeight="1" x14ac:dyDescent="0.2">
      <c r="A50" s="2" t="s">
        <v>753</v>
      </c>
      <c r="C50" s="108"/>
      <c r="D50" s="76"/>
      <c r="E50" s="76"/>
      <c r="F50" s="76"/>
    </row>
    <row r="51" spans="1:6" ht="19.5" customHeight="1" x14ac:dyDescent="0.2">
      <c r="A51" s="187" t="s">
        <v>728</v>
      </c>
      <c r="B51" s="187" t="s">
        <v>754</v>
      </c>
      <c r="C51" s="162" t="s">
        <v>755</v>
      </c>
      <c r="D51" s="167" t="s">
        <v>503</v>
      </c>
      <c r="E51" s="167" t="s">
        <v>731</v>
      </c>
      <c r="F51" s="167" t="s">
        <v>732</v>
      </c>
    </row>
    <row r="52" spans="1:6" x14ac:dyDescent="0.2">
      <c r="A52" s="188"/>
      <c r="B52" s="188"/>
      <c r="C52" s="190"/>
      <c r="D52" s="181"/>
      <c r="E52" s="181"/>
      <c r="F52" s="181"/>
    </row>
    <row r="53" spans="1:6" x14ac:dyDescent="0.2">
      <c r="A53" s="189"/>
      <c r="B53" s="189"/>
      <c r="C53" s="163"/>
      <c r="D53" s="168"/>
      <c r="E53" s="168"/>
      <c r="F53" s="168"/>
    </row>
    <row r="54" spans="1:6" x14ac:dyDescent="0.2">
      <c r="A54" s="9">
        <v>1</v>
      </c>
      <c r="B54" s="9">
        <v>2</v>
      </c>
      <c r="C54" s="58">
        <v>3</v>
      </c>
      <c r="D54" s="58">
        <v>4</v>
      </c>
      <c r="E54" s="58">
        <v>5</v>
      </c>
      <c r="F54" s="109">
        <v>6</v>
      </c>
    </row>
    <row r="55" spans="1:6" x14ac:dyDescent="0.2">
      <c r="A55" s="9"/>
      <c r="B55" s="110" t="s">
        <v>756</v>
      </c>
      <c r="C55" s="109" t="s">
        <v>757</v>
      </c>
      <c r="D55" s="111">
        <v>0</v>
      </c>
      <c r="E55" s="111">
        <v>0</v>
      </c>
      <c r="F55" s="111">
        <v>0</v>
      </c>
    </row>
    <row r="56" spans="1:6" ht="13.5" customHeight="1" x14ac:dyDescent="0.2">
      <c r="A56" s="9"/>
      <c r="B56" s="12" t="s">
        <v>363</v>
      </c>
      <c r="C56" s="109" t="s">
        <v>757</v>
      </c>
      <c r="D56" s="111">
        <v>0</v>
      </c>
      <c r="E56" s="111">
        <v>0</v>
      </c>
      <c r="F56" s="111">
        <v>0</v>
      </c>
    </row>
    <row r="57" spans="1:6" ht="16.5" customHeight="1" x14ac:dyDescent="0.2">
      <c r="A57" s="9"/>
      <c r="B57" s="12" t="s">
        <v>371</v>
      </c>
      <c r="C57" s="109" t="s">
        <v>757</v>
      </c>
      <c r="D57" s="111">
        <v>0</v>
      </c>
      <c r="E57" s="111">
        <v>0</v>
      </c>
      <c r="F57" s="111">
        <v>0</v>
      </c>
    </row>
    <row r="58" spans="1:6" ht="18" customHeight="1" x14ac:dyDescent="0.2">
      <c r="A58" s="9"/>
      <c r="B58" s="12" t="s">
        <v>735</v>
      </c>
      <c r="C58" s="109"/>
      <c r="D58" s="111"/>
      <c r="E58" s="111"/>
      <c r="F58" s="111"/>
    </row>
    <row r="59" spans="1:6" x14ac:dyDescent="0.2">
      <c r="A59" s="9"/>
      <c r="B59" s="12" t="s">
        <v>450</v>
      </c>
      <c r="C59" s="109" t="s">
        <v>757</v>
      </c>
      <c r="D59" s="111" t="s">
        <v>757</v>
      </c>
      <c r="E59" s="111" t="s">
        <v>757</v>
      </c>
      <c r="F59" s="111" t="s">
        <v>757</v>
      </c>
    </row>
    <row r="60" spans="1:6" x14ac:dyDescent="0.2">
      <c r="A60" s="9"/>
      <c r="B60" s="12" t="s">
        <v>371</v>
      </c>
      <c r="C60" s="109" t="s">
        <v>757</v>
      </c>
      <c r="D60" s="111" t="s">
        <v>757</v>
      </c>
      <c r="E60" s="111" t="s">
        <v>757</v>
      </c>
      <c r="F60" s="111" t="s">
        <v>757</v>
      </c>
    </row>
    <row r="61" spans="1:6" x14ac:dyDescent="0.2">
      <c r="A61" s="9"/>
      <c r="B61" s="12" t="s">
        <v>735</v>
      </c>
      <c r="C61" s="109"/>
      <c r="D61" s="111"/>
      <c r="E61" s="111"/>
      <c r="F61" s="111"/>
    </row>
    <row r="62" spans="1:6" ht="25.5" customHeight="1" x14ac:dyDescent="0.2">
      <c r="A62" s="4"/>
      <c r="B62" s="12" t="s">
        <v>758</v>
      </c>
      <c r="C62" s="109">
        <v>0</v>
      </c>
      <c r="D62" s="111">
        <v>0</v>
      </c>
      <c r="E62" s="111">
        <v>0</v>
      </c>
      <c r="F62" s="111">
        <v>0</v>
      </c>
    </row>
    <row r="65" spans="1:6" ht="39" customHeight="1" x14ac:dyDescent="0.2">
      <c r="A65" s="2" t="s">
        <v>161</v>
      </c>
      <c r="C65" s="90" t="s">
        <v>716</v>
      </c>
      <c r="E65" s="148" t="s">
        <v>759</v>
      </c>
      <c r="F65" s="148"/>
    </row>
    <row r="66" spans="1:6" x14ac:dyDescent="0.2">
      <c r="A66" s="2" t="s">
        <v>760</v>
      </c>
      <c r="C66" s="35" t="s">
        <v>831</v>
      </c>
      <c r="D66" s="20"/>
      <c r="E66" s="148"/>
      <c r="F66" s="148"/>
    </row>
    <row r="67" spans="1:6" x14ac:dyDescent="0.2">
      <c r="E67" s="147" t="s">
        <v>167</v>
      </c>
      <c r="F67" s="147"/>
    </row>
    <row r="69" spans="1:6" x14ac:dyDescent="0.2">
      <c r="A69" s="145"/>
      <c r="B69" s="145"/>
      <c r="C69" s="145"/>
      <c r="D69" s="145"/>
      <c r="E69" s="145"/>
      <c r="F69" s="145"/>
    </row>
    <row r="71" spans="1:6" x14ac:dyDescent="0.2">
      <c r="A71" s="154"/>
      <c r="B71" s="154"/>
      <c r="C71" s="154"/>
      <c r="D71" s="154"/>
      <c r="E71" s="154"/>
      <c r="F71" s="154"/>
    </row>
    <row r="76" spans="1:6" x14ac:dyDescent="0.2">
      <c r="B76" s="154"/>
      <c r="C76" s="154"/>
      <c r="D76" s="154"/>
      <c r="E76" s="154"/>
    </row>
    <row r="77" spans="1:6" x14ac:dyDescent="0.2">
      <c r="B77" s="154"/>
      <c r="C77" s="154"/>
      <c r="D77" s="154"/>
      <c r="E77" s="154"/>
    </row>
    <row r="78" spans="1:6" x14ac:dyDescent="0.2">
      <c r="B78" s="154"/>
      <c r="C78" s="154"/>
      <c r="D78" s="154"/>
      <c r="E78" s="154"/>
    </row>
  </sheetData>
  <mergeCells count="19">
    <mergeCell ref="B76:E78"/>
    <mergeCell ref="B12:B13"/>
    <mergeCell ref="D12:D13"/>
    <mergeCell ref="E12:E13"/>
    <mergeCell ref="F51:F53"/>
    <mergeCell ref="A69:F69"/>
    <mergeCell ref="B51:B53"/>
    <mergeCell ref="C51:C53"/>
    <mergeCell ref="A12:A13"/>
    <mergeCell ref="F12:F13"/>
    <mergeCell ref="D51:D53"/>
    <mergeCell ref="E67:F67"/>
    <mergeCell ref="A8:F8"/>
    <mergeCell ref="A71:F71"/>
    <mergeCell ref="E51:E53"/>
    <mergeCell ref="A9:F9"/>
    <mergeCell ref="C12:C13"/>
    <mergeCell ref="E65:F66"/>
    <mergeCell ref="A51:A53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3"/>
  <sheetViews>
    <sheetView view="pageBreakPreview" topLeftCell="A34" zoomScaleNormal="100" zoomScaleSheetLayoutView="100" workbookViewId="0">
      <selection activeCell="G53" sqref="G53"/>
    </sheetView>
  </sheetViews>
  <sheetFormatPr defaultColWidth="8" defaultRowHeight="12.75" customHeight="1" x14ac:dyDescent="0.2"/>
  <cols>
    <col min="1" max="1" width="12.7109375" style="2" customWidth="1"/>
    <col min="2" max="2" width="22.85546875" style="14" customWidth="1"/>
    <col min="3" max="3" width="17.42578125" style="2" customWidth="1"/>
    <col min="4" max="4" width="17.28515625" style="2" customWidth="1"/>
    <col min="5" max="5" width="18.28515625" style="2" customWidth="1"/>
    <col min="6" max="6" width="12.5703125" style="2" customWidth="1"/>
    <col min="7" max="7" width="15.140625" style="2" customWidth="1"/>
    <col min="8" max="8" width="9.140625" style="2" customWidth="1"/>
    <col min="9" max="9" width="11.42578125" style="2" customWidth="1"/>
    <col min="10" max="10" width="18.7109375" style="2" customWidth="1"/>
    <col min="11" max="256" width="9.140625" style="2" customWidth="1"/>
  </cols>
  <sheetData>
    <row r="1" spans="1:10" x14ac:dyDescent="0.2">
      <c r="A1" s="2" t="str">
        <f>'2'!A1</f>
        <v>Naziv investicionog fonda: ONIF Kristal Cash Plus fund</v>
      </c>
      <c r="B1" s="44"/>
      <c r="D1" s="33"/>
      <c r="E1" s="33"/>
      <c r="F1" s="33"/>
      <c r="J1" s="33"/>
    </row>
    <row r="2" spans="1:10" x14ac:dyDescent="0.2">
      <c r="A2" s="2" t="str">
        <f>'2'!A2</f>
        <v xml:space="preserve">Registarski broj investicionog fonda: </v>
      </c>
      <c r="B2" s="44"/>
      <c r="D2" s="33"/>
      <c r="E2" s="33"/>
      <c r="F2" s="33"/>
      <c r="J2" s="33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44"/>
      <c r="D3" s="33"/>
      <c r="E3" s="33"/>
      <c r="F3" s="33"/>
      <c r="J3" s="33"/>
    </row>
    <row r="4" spans="1:10" x14ac:dyDescent="0.2">
      <c r="A4" s="2" t="str">
        <f>'2'!A4</f>
        <v>Matični broj društva za upravljanje investicionim fondom: 01935615</v>
      </c>
      <c r="B4" s="44"/>
      <c r="D4" s="33"/>
      <c r="E4" s="33"/>
      <c r="F4" s="33"/>
      <c r="J4" s="33"/>
    </row>
    <row r="5" spans="1:10" x14ac:dyDescent="0.2">
      <c r="A5" s="2" t="str">
        <f>'2'!A5</f>
        <v>JIB društva za upravljanje investicionim fondom: 4400819920004</v>
      </c>
      <c r="B5" s="44"/>
      <c r="D5" s="33"/>
      <c r="E5" s="33"/>
      <c r="F5" s="33"/>
      <c r="J5" s="33"/>
    </row>
    <row r="6" spans="1:10" x14ac:dyDescent="0.2">
      <c r="A6" s="2" t="str">
        <f>'2'!A6</f>
        <v>JIB zatvorenog investicionog fonda: JP-N-20</v>
      </c>
      <c r="B6" s="44"/>
      <c r="D6" s="33"/>
      <c r="E6" s="33"/>
      <c r="F6" s="33"/>
      <c r="J6" s="33"/>
    </row>
    <row r="7" spans="1:10" x14ac:dyDescent="0.2">
      <c r="B7" s="44"/>
      <c r="D7" s="33"/>
      <c r="E7" s="33"/>
      <c r="F7" s="33"/>
      <c r="J7" s="33"/>
    </row>
    <row r="8" spans="1:10" x14ac:dyDescent="0.2">
      <c r="B8" s="44"/>
      <c r="D8" s="33"/>
      <c r="E8" s="33"/>
      <c r="F8" s="33"/>
      <c r="J8" s="33"/>
    </row>
    <row r="9" spans="1:10" x14ac:dyDescent="0.2">
      <c r="B9" s="44"/>
      <c r="D9" s="33"/>
      <c r="E9" s="33"/>
      <c r="F9" s="33"/>
      <c r="J9" s="33"/>
    </row>
    <row r="10" spans="1:10" x14ac:dyDescent="0.2">
      <c r="A10" s="154" t="s">
        <v>761</v>
      </c>
      <c r="B10" s="154"/>
      <c r="C10" s="154"/>
      <c r="D10" s="154"/>
      <c r="E10" s="154"/>
      <c r="F10" s="154"/>
      <c r="G10" s="154"/>
      <c r="H10" s="154"/>
      <c r="I10" s="154"/>
      <c r="J10" s="154"/>
    </row>
    <row r="11" spans="1:10" x14ac:dyDescent="0.2">
      <c r="A11" s="154" t="s">
        <v>762</v>
      </c>
      <c r="B11" s="154"/>
      <c r="C11" s="154"/>
      <c r="D11" s="154"/>
      <c r="E11" s="154"/>
      <c r="F11" s="154"/>
      <c r="G11" s="154"/>
      <c r="H11" s="154"/>
      <c r="I11" s="154"/>
      <c r="J11" s="154"/>
    </row>
    <row r="12" spans="1:10" x14ac:dyDescent="0.2">
      <c r="A12" s="1"/>
      <c r="B12" s="44"/>
      <c r="C12" s="1"/>
      <c r="D12" s="112"/>
      <c r="E12" s="112"/>
      <c r="F12" s="112"/>
      <c r="G12" s="1"/>
      <c r="H12" s="1"/>
      <c r="I12" s="1"/>
      <c r="J12" s="112"/>
    </row>
    <row r="13" spans="1:10" x14ac:dyDescent="0.2">
      <c r="A13" s="1"/>
      <c r="B13" s="44"/>
      <c r="C13" s="1"/>
      <c r="D13" s="112"/>
      <c r="E13" s="112"/>
      <c r="F13" s="112"/>
      <c r="G13" s="1"/>
      <c r="H13" s="1"/>
      <c r="I13" s="1"/>
      <c r="J13" s="112"/>
    </row>
    <row r="14" spans="1:10" ht="89.25" customHeight="1" x14ac:dyDescent="0.2">
      <c r="A14" s="4" t="s">
        <v>763</v>
      </c>
      <c r="B14" s="4" t="s">
        <v>764</v>
      </c>
      <c r="C14" s="4" t="s">
        <v>698</v>
      </c>
      <c r="D14" s="113" t="s">
        <v>765</v>
      </c>
      <c r="E14" s="113" t="s">
        <v>766</v>
      </c>
      <c r="F14" s="113" t="s">
        <v>767</v>
      </c>
      <c r="G14" s="4" t="s">
        <v>768</v>
      </c>
      <c r="H14" s="4" t="s">
        <v>769</v>
      </c>
      <c r="I14" s="4" t="s">
        <v>770</v>
      </c>
      <c r="J14" s="113" t="s">
        <v>771</v>
      </c>
    </row>
    <row r="15" spans="1:10" x14ac:dyDescent="0.2">
      <c r="A15" s="37">
        <v>1</v>
      </c>
      <c r="B15" s="4">
        <v>2</v>
      </c>
      <c r="C15" s="37">
        <v>3</v>
      </c>
      <c r="D15" s="114">
        <v>4</v>
      </c>
      <c r="E15" s="114">
        <v>5</v>
      </c>
      <c r="F15" s="114">
        <v>6</v>
      </c>
      <c r="G15" s="114">
        <v>7</v>
      </c>
      <c r="H15" s="114">
        <v>8</v>
      </c>
      <c r="I15" s="114">
        <v>9</v>
      </c>
      <c r="J15" s="114">
        <v>10</v>
      </c>
    </row>
    <row r="16" spans="1:10" x14ac:dyDescent="0.2">
      <c r="A16" s="115">
        <v>44286</v>
      </c>
      <c r="B16" s="116" t="s">
        <v>772</v>
      </c>
      <c r="C16" s="117">
        <v>0</v>
      </c>
      <c r="D16" s="117">
        <v>0</v>
      </c>
      <c r="E16" s="117">
        <v>0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</row>
    <row r="17" spans="1:10" x14ac:dyDescent="0.2">
      <c r="A17" s="115">
        <v>44286</v>
      </c>
      <c r="B17" s="116" t="s">
        <v>773</v>
      </c>
      <c r="C17" s="117">
        <v>0</v>
      </c>
      <c r="D17" s="117">
        <v>0</v>
      </c>
      <c r="E17" s="117">
        <v>0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</row>
    <row r="18" spans="1:10" x14ac:dyDescent="0.2">
      <c r="A18" s="115">
        <v>44286</v>
      </c>
      <c r="B18" s="116" t="s">
        <v>774</v>
      </c>
      <c r="C18" s="117">
        <v>0</v>
      </c>
      <c r="D18" s="117">
        <v>0</v>
      </c>
      <c r="E18" s="117">
        <v>0</v>
      </c>
      <c r="F18" s="117">
        <v>0</v>
      </c>
      <c r="G18" s="117">
        <v>0</v>
      </c>
      <c r="H18" s="117">
        <v>0</v>
      </c>
      <c r="I18" s="117">
        <v>0</v>
      </c>
      <c r="J18" s="117">
        <v>0</v>
      </c>
    </row>
    <row r="19" spans="1:10" x14ac:dyDescent="0.2">
      <c r="A19" s="115">
        <v>44286</v>
      </c>
      <c r="B19" s="116" t="s">
        <v>775</v>
      </c>
      <c r="C19" s="117">
        <v>0</v>
      </c>
      <c r="D19" s="117">
        <v>0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</row>
    <row r="20" spans="1:10" x14ac:dyDescent="0.2">
      <c r="A20" s="115">
        <v>44286</v>
      </c>
      <c r="B20" s="116" t="s">
        <v>776</v>
      </c>
      <c r="C20" s="117">
        <v>0</v>
      </c>
      <c r="D20" s="117">
        <v>0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17">
        <v>0</v>
      </c>
    </row>
    <row r="21" spans="1:10" x14ac:dyDescent="0.2">
      <c r="A21" s="115">
        <v>44286</v>
      </c>
      <c r="B21" s="116" t="s">
        <v>777</v>
      </c>
      <c r="C21" s="117">
        <v>0</v>
      </c>
      <c r="D21" s="117"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</row>
    <row r="22" spans="1:10" x14ac:dyDescent="0.2">
      <c r="A22" s="115">
        <v>44286</v>
      </c>
      <c r="B22" s="116" t="s">
        <v>778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</row>
    <row r="23" spans="1:10" x14ac:dyDescent="0.2">
      <c r="A23" s="115">
        <v>44286</v>
      </c>
      <c r="B23" s="116" t="s">
        <v>779</v>
      </c>
      <c r="C23" s="117">
        <v>0</v>
      </c>
      <c r="D23" s="117"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</row>
    <row r="24" spans="1:10" x14ac:dyDescent="0.2">
      <c r="A24" s="115">
        <v>44286</v>
      </c>
      <c r="B24" s="116" t="s">
        <v>780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17">
        <v>0</v>
      </c>
    </row>
    <row r="25" spans="1:10" x14ac:dyDescent="0.2">
      <c r="A25" s="115">
        <v>44286</v>
      </c>
      <c r="B25" s="116" t="s">
        <v>781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</row>
    <row r="26" spans="1:10" x14ac:dyDescent="0.2">
      <c r="A26" s="115">
        <v>44286</v>
      </c>
      <c r="B26" s="116" t="s">
        <v>782</v>
      </c>
      <c r="C26" s="117">
        <v>215536.54569999999</v>
      </c>
      <c r="D26" s="117">
        <v>215536.54569999999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</row>
    <row r="27" spans="1:10" x14ac:dyDescent="0.2">
      <c r="A27" s="115">
        <v>44286</v>
      </c>
      <c r="B27" s="116" t="s">
        <v>783</v>
      </c>
      <c r="C27" s="117">
        <v>0</v>
      </c>
      <c r="D27" s="117">
        <v>0</v>
      </c>
      <c r="E27" s="117">
        <v>0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</row>
    <row r="28" spans="1:10" x14ac:dyDescent="0.2">
      <c r="A28" s="115">
        <v>44286</v>
      </c>
      <c r="B28" s="116" t="s">
        <v>784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</row>
    <row r="29" spans="1:10" x14ac:dyDescent="0.2">
      <c r="A29" s="115">
        <v>44286</v>
      </c>
      <c r="B29" s="116" t="s">
        <v>785</v>
      </c>
      <c r="C29" s="117">
        <v>168812.639</v>
      </c>
      <c r="D29" s="117">
        <v>168812.639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</row>
    <row r="30" spans="1:10" x14ac:dyDescent="0.2">
      <c r="A30" s="115">
        <v>44286</v>
      </c>
      <c r="B30" s="116" t="s">
        <v>786</v>
      </c>
      <c r="C30" s="117">
        <v>0</v>
      </c>
      <c r="D30" s="117">
        <v>0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</row>
    <row r="31" spans="1:10" x14ac:dyDescent="0.2">
      <c r="A31" s="115">
        <v>44286</v>
      </c>
      <c r="B31" s="116" t="s">
        <v>787</v>
      </c>
      <c r="C31" s="11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</row>
    <row r="32" spans="1:10" x14ac:dyDescent="0.2">
      <c r="A32" s="115">
        <v>44286</v>
      </c>
      <c r="B32" s="116" t="s">
        <v>788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</row>
    <row r="33" spans="1:10" x14ac:dyDescent="0.2">
      <c r="A33" s="115">
        <v>44286</v>
      </c>
      <c r="B33" s="116" t="s">
        <v>789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</row>
    <row r="34" spans="1:10" x14ac:dyDescent="0.2">
      <c r="A34" s="115">
        <v>44286</v>
      </c>
      <c r="B34" s="116" t="s">
        <v>790</v>
      </c>
      <c r="C34" s="117">
        <v>0</v>
      </c>
      <c r="D34" s="117">
        <v>0</v>
      </c>
      <c r="E34" s="117">
        <v>0</v>
      </c>
      <c r="F34" s="117">
        <v>0</v>
      </c>
      <c r="G34" s="117">
        <v>0</v>
      </c>
      <c r="H34" s="117">
        <v>0</v>
      </c>
      <c r="I34" s="117">
        <v>0</v>
      </c>
      <c r="J34" s="117">
        <v>0</v>
      </c>
    </row>
    <row r="35" spans="1:10" x14ac:dyDescent="0.2">
      <c r="A35" s="115">
        <v>44286</v>
      </c>
      <c r="B35" s="116" t="s">
        <v>791</v>
      </c>
      <c r="C35" s="117">
        <v>0</v>
      </c>
      <c r="D35" s="117">
        <v>0</v>
      </c>
      <c r="E35" s="117">
        <v>0</v>
      </c>
      <c r="F35" s="117">
        <v>0</v>
      </c>
      <c r="G35" s="117">
        <v>0</v>
      </c>
      <c r="H35" s="117">
        <v>0</v>
      </c>
      <c r="I35" s="117">
        <v>0</v>
      </c>
      <c r="J35" s="117">
        <v>0</v>
      </c>
    </row>
    <row r="36" spans="1:10" x14ac:dyDescent="0.2">
      <c r="A36" s="115">
        <v>44286</v>
      </c>
      <c r="B36" s="116" t="s">
        <v>792</v>
      </c>
      <c r="C36" s="117">
        <v>31847.648000000001</v>
      </c>
      <c r="D36" s="117">
        <v>31847.648000000001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</row>
    <row r="37" spans="1:10" x14ac:dyDescent="0.2">
      <c r="A37" s="115">
        <v>44286</v>
      </c>
      <c r="B37" s="116" t="s">
        <v>793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</row>
    <row r="38" spans="1:10" x14ac:dyDescent="0.2">
      <c r="A38" s="115">
        <v>44286</v>
      </c>
      <c r="B38" s="116" t="s">
        <v>794</v>
      </c>
      <c r="C38" s="117">
        <v>0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</row>
    <row r="39" spans="1:10" x14ac:dyDescent="0.2">
      <c r="A39" s="115">
        <v>44286</v>
      </c>
      <c r="B39" s="116" t="s">
        <v>795</v>
      </c>
      <c r="C39" s="117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</row>
    <row r="40" spans="1:10" x14ac:dyDescent="0.2">
      <c r="A40" s="115"/>
      <c r="B40" s="116" t="s">
        <v>796</v>
      </c>
      <c r="C40" s="117">
        <v>416196.83270000003</v>
      </c>
      <c r="D40" s="117">
        <v>416196.83270000003</v>
      </c>
      <c r="E40" s="117">
        <v>0</v>
      </c>
      <c r="F40" s="117">
        <v>0</v>
      </c>
      <c r="G40" s="117">
        <v>0</v>
      </c>
      <c r="H40" s="117">
        <v>0</v>
      </c>
      <c r="I40" s="117"/>
      <c r="J40" s="117">
        <v>0</v>
      </c>
    </row>
    <row r="41" spans="1:10" ht="15.95" customHeight="1" x14ac:dyDescent="0.2">
      <c r="A41" s="115"/>
      <c r="B41" s="116" t="s">
        <v>797</v>
      </c>
      <c r="C41" s="117"/>
      <c r="D41" s="117"/>
      <c r="E41" s="117"/>
      <c r="F41" s="117"/>
      <c r="G41" s="117"/>
      <c r="H41" s="117"/>
      <c r="I41" s="117"/>
      <c r="J41" s="117"/>
    </row>
    <row r="42" spans="1:10" ht="15.95" customHeight="1" x14ac:dyDescent="0.2">
      <c r="A42" s="115"/>
      <c r="B42" s="116" t="s">
        <v>798</v>
      </c>
      <c r="C42" s="117"/>
      <c r="D42" s="117"/>
      <c r="E42" s="117"/>
      <c r="F42" s="117"/>
      <c r="G42" s="117"/>
      <c r="H42" s="117"/>
      <c r="I42" s="117"/>
      <c r="J42" s="117"/>
    </row>
    <row r="43" spans="1:10" ht="15.95" customHeight="1" x14ac:dyDescent="0.2">
      <c r="A43" s="115">
        <v>44286</v>
      </c>
      <c r="B43" s="116" t="s">
        <v>799</v>
      </c>
      <c r="C43" s="117">
        <v>61070.797290179697</v>
      </c>
      <c r="D43" s="117">
        <v>61018.583863133099</v>
      </c>
      <c r="E43" s="117">
        <v>-0.1234944724</v>
      </c>
      <c r="F43" s="117">
        <v>0</v>
      </c>
      <c r="G43" s="117">
        <v>0</v>
      </c>
      <c r="H43" s="117">
        <v>0</v>
      </c>
      <c r="I43" s="117">
        <v>0</v>
      </c>
      <c r="J43" s="117">
        <v>-0.1234944724</v>
      </c>
    </row>
    <row r="44" spans="1:10" ht="15.95" customHeight="1" x14ac:dyDescent="0.2">
      <c r="A44" s="115">
        <v>44286</v>
      </c>
      <c r="B44" s="116" t="s">
        <v>800</v>
      </c>
      <c r="C44" s="117">
        <v>90000.689338507495</v>
      </c>
      <c r="D44" s="117">
        <v>88940.096000000005</v>
      </c>
      <c r="E44" s="117">
        <v>10.580226392</v>
      </c>
      <c r="F44" s="117">
        <v>0</v>
      </c>
      <c r="G44" s="117">
        <v>0</v>
      </c>
      <c r="H44" s="117">
        <v>0</v>
      </c>
      <c r="I44" s="117">
        <v>0</v>
      </c>
      <c r="J44" s="117">
        <v>10.580226392</v>
      </c>
    </row>
    <row r="45" spans="1:10" ht="15.95" customHeight="1" x14ac:dyDescent="0.2">
      <c r="A45" s="115"/>
      <c r="B45" s="116" t="s">
        <v>711</v>
      </c>
      <c r="C45" s="117">
        <v>151071.48662868721</v>
      </c>
      <c r="D45" s="117">
        <v>149958.67986313309</v>
      </c>
      <c r="E45" s="117">
        <v>10.456731919599999</v>
      </c>
      <c r="F45" s="117">
        <v>0</v>
      </c>
      <c r="G45" s="117">
        <v>0</v>
      </c>
      <c r="H45" s="117">
        <v>0</v>
      </c>
      <c r="I45" s="117"/>
      <c r="J45" s="117">
        <v>10.456731919599999</v>
      </c>
    </row>
    <row r="46" spans="1:10" ht="15.95" customHeight="1" x14ac:dyDescent="0.2">
      <c r="A46" s="115"/>
      <c r="B46" s="116" t="s">
        <v>801</v>
      </c>
      <c r="C46" s="117"/>
      <c r="D46" s="117"/>
      <c r="E46" s="117"/>
      <c r="F46" s="117"/>
      <c r="G46" s="117"/>
      <c r="H46" s="117"/>
      <c r="I46" s="117"/>
      <c r="J46" s="117"/>
    </row>
    <row r="47" spans="1:10" ht="15.95" customHeight="1" x14ac:dyDescent="0.2">
      <c r="A47" s="115"/>
      <c r="B47" s="116" t="s">
        <v>802</v>
      </c>
      <c r="C47" s="117"/>
      <c r="D47" s="117"/>
      <c r="E47" s="117"/>
      <c r="F47" s="117"/>
      <c r="G47" s="117"/>
      <c r="H47" s="117"/>
      <c r="I47" s="117"/>
      <c r="J47" s="117"/>
    </row>
    <row r="48" spans="1:10" ht="15.95" customHeight="1" x14ac:dyDescent="0.2">
      <c r="A48" s="115"/>
      <c r="B48" s="116" t="s">
        <v>803</v>
      </c>
      <c r="C48" s="117"/>
      <c r="D48" s="117"/>
      <c r="E48" s="117"/>
      <c r="F48" s="117"/>
      <c r="G48" s="117"/>
      <c r="H48" s="117"/>
      <c r="I48" s="117"/>
      <c r="J48" s="117"/>
    </row>
    <row r="49" spans="1:10" ht="15.95" customHeight="1" x14ac:dyDescent="0.2">
      <c r="A49" s="115"/>
      <c r="B49" s="118" t="s">
        <v>804</v>
      </c>
      <c r="C49" s="119">
        <v>567268.31932868715</v>
      </c>
      <c r="D49" s="119">
        <v>566155.51256313315</v>
      </c>
      <c r="E49" s="119">
        <v>10.456731919599999</v>
      </c>
      <c r="F49" s="119">
        <v>0</v>
      </c>
      <c r="G49" s="119">
        <v>0</v>
      </c>
      <c r="H49" s="119">
        <v>0</v>
      </c>
      <c r="I49" s="119">
        <v>0</v>
      </c>
      <c r="J49" s="119">
        <v>10.456731919599999</v>
      </c>
    </row>
    <row r="50" spans="1:10" x14ac:dyDescent="0.2">
      <c r="C50" s="14"/>
      <c r="D50" s="14"/>
      <c r="E50" s="14"/>
      <c r="F50" s="14"/>
      <c r="G50" s="14"/>
      <c r="H50" s="14"/>
      <c r="I50" s="14"/>
      <c r="J50" s="14"/>
    </row>
    <row r="52" spans="1:10" ht="34.5" customHeight="1" x14ac:dyDescent="0.2">
      <c r="A52" s="14" t="s">
        <v>161</v>
      </c>
      <c r="D52" s="1" t="s">
        <v>230</v>
      </c>
      <c r="F52" s="1" t="s">
        <v>163</v>
      </c>
      <c r="H52" s="145" t="s">
        <v>164</v>
      </c>
      <c r="I52" s="145"/>
      <c r="J52" s="145"/>
    </row>
    <row r="53" spans="1:10" ht="27" customHeight="1" x14ac:dyDescent="0.2">
      <c r="A53" s="14" t="s">
        <v>165</v>
      </c>
      <c r="D53" s="130" t="s">
        <v>831</v>
      </c>
      <c r="H53" s="147" t="s">
        <v>167</v>
      </c>
      <c r="I53" s="147"/>
      <c r="J53" s="147"/>
    </row>
  </sheetData>
  <mergeCells count="4">
    <mergeCell ref="A11:J11"/>
    <mergeCell ref="H53:J53"/>
    <mergeCell ref="A10:J10"/>
    <mergeCell ref="H52:J52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86"/>
  <sheetViews>
    <sheetView view="pageBreakPreview" topLeftCell="B1" zoomScaleNormal="100" zoomScaleSheetLayoutView="100" workbookViewId="0">
      <selection activeCell="O32" sqref="O32"/>
    </sheetView>
  </sheetViews>
  <sheetFormatPr defaultColWidth="8" defaultRowHeight="12.75" customHeight="1" x14ac:dyDescent="0.2"/>
  <cols>
    <col min="1" max="1" width="6" style="36" hidden="1" customWidth="1"/>
    <col min="2" max="2" width="7.5703125" style="36" customWidth="1"/>
    <col min="3" max="3" width="9.140625" style="36" customWidth="1"/>
    <col min="4" max="4" width="18.7109375" style="36" customWidth="1"/>
    <col min="5" max="9" width="9.140625" style="36" customWidth="1"/>
    <col min="10" max="10" width="13.85546875" style="36" customWidth="1"/>
    <col min="11" max="11" width="10.85546875" style="36" customWidth="1"/>
    <col min="12" max="12" width="16.85546875" style="36" customWidth="1"/>
    <col min="13" max="13" width="10.28515625" style="36" customWidth="1"/>
    <col min="14" max="256" width="9.140625" style="36" customWidth="1"/>
  </cols>
  <sheetData>
    <row r="1" spans="2:12" x14ac:dyDescent="0.2">
      <c r="B1" s="2" t="str">
        <f>'2'!A1</f>
        <v>Naziv investicionog fonda: ONIF Kristal Cash Plus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zatvorenog investicionog fonda: JP-N-20</v>
      </c>
    </row>
    <row r="9" spans="2:12" x14ac:dyDescent="0.2">
      <c r="B9" s="191" t="s">
        <v>805</v>
      </c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2:12" x14ac:dyDescent="0.2">
      <c r="B10" s="191" t="s">
        <v>806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2" spans="2:12" x14ac:dyDescent="0.2">
      <c r="B12" s="205" t="s">
        <v>807</v>
      </c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4" spans="2:12" ht="40.5" customHeight="1" x14ac:dyDescent="0.2">
      <c r="B14" s="120" t="s">
        <v>808</v>
      </c>
      <c r="C14" s="206" t="s">
        <v>809</v>
      </c>
      <c r="D14" s="207"/>
      <c r="E14" s="206" t="s">
        <v>353</v>
      </c>
      <c r="F14" s="207"/>
      <c r="G14" s="206" t="s">
        <v>810</v>
      </c>
      <c r="H14" s="207"/>
      <c r="I14" s="206" t="s">
        <v>811</v>
      </c>
      <c r="J14" s="207"/>
      <c r="K14" s="206" t="s">
        <v>812</v>
      </c>
      <c r="L14" s="207"/>
    </row>
    <row r="15" spans="2:12" ht="10.5" customHeight="1" x14ac:dyDescent="0.2">
      <c r="B15" s="121">
        <v>1</v>
      </c>
      <c r="C15" s="200">
        <v>2</v>
      </c>
      <c r="D15" s="201"/>
      <c r="E15" s="200">
        <v>3</v>
      </c>
      <c r="F15" s="201"/>
      <c r="G15" s="200">
        <v>4</v>
      </c>
      <c r="H15" s="201"/>
      <c r="I15" s="200">
        <v>5</v>
      </c>
      <c r="J15" s="201"/>
      <c r="K15" s="200">
        <v>6</v>
      </c>
      <c r="L15" s="201"/>
    </row>
    <row r="16" spans="2:12" x14ac:dyDescent="0.2">
      <c r="B16" s="121" t="s">
        <v>235</v>
      </c>
      <c r="C16" s="195"/>
      <c r="D16" s="196"/>
      <c r="E16" s="203">
        <v>0</v>
      </c>
      <c r="F16" s="204"/>
      <c r="G16" s="208">
        <v>0</v>
      </c>
      <c r="H16" s="209"/>
      <c r="I16" s="208"/>
      <c r="J16" s="209"/>
      <c r="K16" s="208">
        <v>0</v>
      </c>
      <c r="L16" s="209"/>
    </row>
    <row r="17" spans="2:12" x14ac:dyDescent="0.2">
      <c r="B17" s="122"/>
      <c r="C17" s="195" t="s">
        <v>715</v>
      </c>
      <c r="D17" s="196"/>
      <c r="E17" s="203"/>
      <c r="F17" s="204"/>
      <c r="G17" s="208">
        <f>SUM(G16:G16)</f>
        <v>0</v>
      </c>
      <c r="H17" s="209"/>
      <c r="I17" s="208">
        <f>SUM(I16:I16)</f>
        <v>0</v>
      </c>
      <c r="J17" s="209"/>
      <c r="K17" s="208">
        <f>SUM(K16:K16)</f>
        <v>0</v>
      </c>
      <c r="L17" s="209"/>
    </row>
    <row r="18" spans="2:12" x14ac:dyDescent="0.2"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2" x14ac:dyDescent="0.2">
      <c r="B19" s="205" t="s">
        <v>813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  <row r="20" spans="2:12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spans="2:12" x14ac:dyDescent="0.2">
      <c r="B21" s="195" t="s">
        <v>814</v>
      </c>
      <c r="C21" s="212"/>
      <c r="D21" s="212"/>
      <c r="E21" s="212"/>
      <c r="F21" s="212"/>
      <c r="G21" s="212"/>
      <c r="H21" s="212"/>
      <c r="I21" s="212"/>
      <c r="J21" s="196"/>
    </row>
    <row r="22" spans="2:12" ht="27.75" customHeight="1" x14ac:dyDescent="0.2">
      <c r="B22" s="120" t="s">
        <v>808</v>
      </c>
      <c r="C22" s="206" t="s">
        <v>809</v>
      </c>
      <c r="D22" s="207"/>
      <c r="E22" s="206" t="s">
        <v>815</v>
      </c>
      <c r="F22" s="207"/>
      <c r="G22" s="206" t="s">
        <v>816</v>
      </c>
      <c r="H22" s="207"/>
      <c r="I22" s="206" t="s">
        <v>817</v>
      </c>
      <c r="J22" s="207"/>
    </row>
    <row r="23" spans="2:12" ht="10.5" customHeight="1" x14ac:dyDescent="0.2">
      <c r="B23" s="121">
        <v>1</v>
      </c>
      <c r="C23" s="200">
        <v>2</v>
      </c>
      <c r="D23" s="201"/>
      <c r="E23" s="200">
        <v>3</v>
      </c>
      <c r="F23" s="201"/>
      <c r="G23" s="200">
        <v>4</v>
      </c>
      <c r="H23" s="201"/>
      <c r="I23" s="200">
        <v>5</v>
      </c>
      <c r="J23" s="201"/>
    </row>
    <row r="24" spans="2:12" x14ac:dyDescent="0.2">
      <c r="B24" s="121" t="s">
        <v>235</v>
      </c>
      <c r="C24" s="195"/>
      <c r="D24" s="196"/>
      <c r="E24" s="203"/>
      <c r="F24" s="204"/>
      <c r="G24" s="195"/>
      <c r="H24" s="196"/>
      <c r="I24" s="208"/>
      <c r="J24" s="209"/>
    </row>
    <row r="25" spans="2:12" x14ac:dyDescent="0.2">
      <c r="B25" s="121"/>
      <c r="C25" s="210" t="s">
        <v>818</v>
      </c>
      <c r="D25" s="211"/>
      <c r="E25" s="203"/>
      <c r="F25" s="204"/>
      <c r="G25" s="195"/>
      <c r="H25" s="196"/>
      <c r="I25" s="208"/>
      <c r="J25" s="209"/>
    </row>
    <row r="26" spans="2:12" x14ac:dyDescent="0.2">
      <c r="B26" s="195" t="s">
        <v>819</v>
      </c>
      <c r="C26" s="212"/>
      <c r="D26" s="212"/>
      <c r="E26" s="212"/>
      <c r="F26" s="212"/>
      <c r="G26" s="212"/>
      <c r="H26" s="212"/>
      <c r="I26" s="212"/>
      <c r="J26" s="196"/>
    </row>
    <row r="27" spans="2:12" ht="24.75" customHeight="1" x14ac:dyDescent="0.2">
      <c r="B27" s="120" t="s">
        <v>808</v>
      </c>
      <c r="C27" s="206" t="s">
        <v>809</v>
      </c>
      <c r="D27" s="207"/>
      <c r="E27" s="206" t="s">
        <v>820</v>
      </c>
      <c r="F27" s="207"/>
      <c r="G27" s="206" t="s">
        <v>821</v>
      </c>
      <c r="H27" s="207"/>
      <c r="I27" s="206" t="s">
        <v>822</v>
      </c>
      <c r="J27" s="207"/>
    </row>
    <row r="28" spans="2:12" x14ac:dyDescent="0.2">
      <c r="B28" s="121" t="s">
        <v>235</v>
      </c>
      <c r="C28" s="195"/>
      <c r="D28" s="196"/>
      <c r="E28" s="208"/>
      <c r="F28" s="209"/>
      <c r="G28" s="200"/>
      <c r="H28" s="201"/>
      <c r="I28" s="208"/>
      <c r="J28" s="209"/>
    </row>
    <row r="29" spans="2:12" x14ac:dyDescent="0.2">
      <c r="B29" s="121"/>
      <c r="C29" s="210" t="s">
        <v>823</v>
      </c>
      <c r="D29" s="211"/>
      <c r="E29" s="208"/>
      <c r="F29" s="209"/>
      <c r="G29" s="200"/>
      <c r="H29" s="201"/>
      <c r="I29" s="208"/>
      <c r="J29" s="209"/>
    </row>
    <row r="30" spans="2:12" x14ac:dyDescent="0.2">
      <c r="B30" s="195" t="s">
        <v>824</v>
      </c>
      <c r="C30" s="212"/>
      <c r="D30" s="196"/>
      <c r="E30" s="208"/>
      <c r="F30" s="209"/>
      <c r="G30" s="200"/>
      <c r="H30" s="201"/>
      <c r="I30" s="208"/>
      <c r="J30" s="209"/>
    </row>
    <row r="31" spans="2:12" ht="27" customHeight="1" x14ac:dyDescent="0.2"/>
    <row r="32" spans="2:12" x14ac:dyDescent="0.2">
      <c r="B32" s="205" t="s">
        <v>825</v>
      </c>
      <c r="C32" s="205"/>
      <c r="D32" s="205"/>
      <c r="E32" s="205"/>
      <c r="F32" s="205"/>
      <c r="G32" s="205"/>
      <c r="H32" s="205"/>
      <c r="I32" s="205"/>
      <c r="J32" s="205"/>
      <c r="K32" s="205"/>
    </row>
    <row r="34" spans="2:12" ht="21" customHeight="1" x14ac:dyDescent="0.2">
      <c r="B34" s="197" t="s">
        <v>826</v>
      </c>
      <c r="C34" s="198"/>
      <c r="D34" s="198"/>
      <c r="E34" s="199"/>
      <c r="F34" s="197" t="s">
        <v>827</v>
      </c>
      <c r="G34" s="198"/>
      <c r="H34" s="199"/>
      <c r="I34" s="197" t="s">
        <v>828</v>
      </c>
      <c r="J34" s="198"/>
      <c r="K34" s="199"/>
    </row>
    <row r="35" spans="2:12" x14ac:dyDescent="0.2">
      <c r="B35" s="213" t="s">
        <v>829</v>
      </c>
      <c r="C35" s="214"/>
      <c r="D35" s="214"/>
      <c r="E35" s="215"/>
      <c r="F35" s="192">
        <v>30376.95</v>
      </c>
      <c r="G35" s="193"/>
      <c r="H35" s="194"/>
      <c r="I35" s="195" t="s">
        <v>830</v>
      </c>
      <c r="J35" s="212"/>
      <c r="K35" s="196"/>
    </row>
    <row r="36" spans="2:12" x14ac:dyDescent="0.2">
      <c r="B36" s="195" t="s">
        <v>715</v>
      </c>
      <c r="C36" s="212"/>
      <c r="D36" s="212"/>
      <c r="E36" s="196"/>
      <c r="F36" s="192">
        <f>SUM(F34:F35)</f>
        <v>30376.95</v>
      </c>
      <c r="G36" s="193"/>
      <c r="H36" s="194"/>
      <c r="I36" s="200"/>
      <c r="J36" s="202"/>
      <c r="K36" s="201"/>
    </row>
    <row r="37" spans="2:12" x14ac:dyDescent="0.2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</row>
    <row r="38" spans="2:12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2:12" ht="31.5" customHeight="1" x14ac:dyDescent="0.2">
      <c r="B39" s="90" t="s">
        <v>161</v>
      </c>
      <c r="C39" s="90"/>
      <c r="D39" s="90"/>
      <c r="E39" s="90"/>
      <c r="F39" s="191" t="s">
        <v>230</v>
      </c>
      <c r="G39" s="191"/>
      <c r="H39" s="90"/>
      <c r="I39" s="90" t="s">
        <v>163</v>
      </c>
      <c r="J39" s="175" t="s">
        <v>164</v>
      </c>
      <c r="K39" s="175"/>
      <c r="L39" s="175"/>
    </row>
    <row r="40" spans="2:12" ht="36" customHeight="1" x14ac:dyDescent="0.2">
      <c r="B40" s="90" t="s">
        <v>165</v>
      </c>
      <c r="C40" s="90"/>
      <c r="D40" s="90"/>
      <c r="E40" s="90"/>
      <c r="F40" s="180" t="s">
        <v>831</v>
      </c>
      <c r="G40" s="180"/>
      <c r="H40" s="90"/>
      <c r="I40" s="90"/>
      <c r="J40" s="180" t="s">
        <v>167</v>
      </c>
      <c r="K40" s="180"/>
      <c r="L40" s="180"/>
    </row>
    <row r="41" spans="2:12" x14ac:dyDescent="0.2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</row>
    <row r="42" spans="2:12" x14ac:dyDescent="0.2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</row>
    <row r="43" spans="2:12" x14ac:dyDescent="0.2"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2:12" x14ac:dyDescent="0.2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2:12" x14ac:dyDescent="0.2">
      <c r="B45" s="90"/>
      <c r="C45" s="90"/>
      <c r="D45" s="90"/>
      <c r="E45" s="90"/>
      <c r="F45" s="123"/>
      <c r="G45" s="123"/>
      <c r="H45" s="123"/>
      <c r="I45" s="42"/>
      <c r="J45" s="42"/>
      <c r="K45" s="42"/>
    </row>
    <row r="46" spans="2:12" x14ac:dyDescent="0.2">
      <c r="C46" s="124"/>
    </row>
    <row r="48" spans="2:12" x14ac:dyDescent="0.2">
      <c r="C48" s="154"/>
      <c r="D48" s="154"/>
      <c r="E48" s="154"/>
      <c r="F48" s="154"/>
    </row>
    <row r="49" spans="3:6" x14ac:dyDescent="0.2">
      <c r="C49" s="154"/>
      <c r="D49" s="154"/>
      <c r="E49" s="154"/>
      <c r="F49" s="154"/>
    </row>
    <row r="50" spans="3:6" x14ac:dyDescent="0.2">
      <c r="C50" s="154"/>
      <c r="D50" s="154"/>
      <c r="E50" s="154"/>
      <c r="F50" s="154"/>
    </row>
    <row r="82" spans="10:12" x14ac:dyDescent="0.2">
      <c r="J82" s="125"/>
      <c r="K82" s="125"/>
    </row>
    <row r="83" spans="10:12" x14ac:dyDescent="0.2">
      <c r="J83" s="125"/>
      <c r="K83" s="125"/>
    </row>
    <row r="84" spans="10:12" x14ac:dyDescent="0.2">
      <c r="L84" s="125"/>
    </row>
    <row r="85" spans="10:12" x14ac:dyDescent="0.2">
      <c r="L85" s="125"/>
    </row>
    <row r="86" spans="10:12" ht="21.75" customHeight="1" x14ac:dyDescent="0.2"/>
  </sheetData>
  <mergeCells count="73">
    <mergeCell ref="C48:F50"/>
    <mergeCell ref="C14:D14"/>
    <mergeCell ref="I29:J29"/>
    <mergeCell ref="E27:F27"/>
    <mergeCell ref="B19:L19"/>
    <mergeCell ref="E16:F16"/>
    <mergeCell ref="B36:E36"/>
    <mergeCell ref="E29:F29"/>
    <mergeCell ref="K14:L14"/>
    <mergeCell ref="K15:L15"/>
    <mergeCell ref="C27:D27"/>
    <mergeCell ref="I24:J24"/>
    <mergeCell ref="I17:J17"/>
    <mergeCell ref="I28:J28"/>
    <mergeCell ref="G14:H14"/>
    <mergeCell ref="I16:J16"/>
    <mergeCell ref="F40:G40"/>
    <mergeCell ref="K17:L17"/>
    <mergeCell ref="E25:F25"/>
    <mergeCell ref="G29:H29"/>
    <mergeCell ref="B35:E35"/>
    <mergeCell ref="J39:L39"/>
    <mergeCell ref="B30:D30"/>
    <mergeCell ref="I35:K35"/>
    <mergeCell ref="J40:L40"/>
    <mergeCell ref="F39:G39"/>
    <mergeCell ref="I30:J30"/>
    <mergeCell ref="B32:K32"/>
    <mergeCell ref="E15:F15"/>
    <mergeCell ref="G24:H24"/>
    <mergeCell ref="G15:H15"/>
    <mergeCell ref="I22:J22"/>
    <mergeCell ref="I23:J23"/>
    <mergeCell ref="B21:J21"/>
    <mergeCell ref="C17:D17"/>
    <mergeCell ref="B10:L10"/>
    <mergeCell ref="G25:H25"/>
    <mergeCell ref="C29:D29"/>
    <mergeCell ref="E28:F28"/>
    <mergeCell ref="G22:H22"/>
    <mergeCell ref="B26:J26"/>
    <mergeCell ref="C22:D22"/>
    <mergeCell ref="C25:D25"/>
    <mergeCell ref="C16:D16"/>
    <mergeCell ref="I25:J25"/>
    <mergeCell ref="I15:J15"/>
    <mergeCell ref="G28:H28"/>
    <mergeCell ref="C24:D24"/>
    <mergeCell ref="E14:F14"/>
    <mergeCell ref="I14:J14"/>
    <mergeCell ref="E22:F22"/>
    <mergeCell ref="K16:L16"/>
    <mergeCell ref="E17:F17"/>
    <mergeCell ref="G17:H17"/>
    <mergeCell ref="G30:H30"/>
    <mergeCell ref="E30:F30"/>
    <mergeCell ref="I27:J27"/>
    <mergeCell ref="B9:L9"/>
    <mergeCell ref="F36:H36"/>
    <mergeCell ref="C28:D28"/>
    <mergeCell ref="B34:E34"/>
    <mergeCell ref="E23:F23"/>
    <mergeCell ref="F34:H34"/>
    <mergeCell ref="I36:K36"/>
    <mergeCell ref="C15:D15"/>
    <mergeCell ref="E24:F24"/>
    <mergeCell ref="F35:H35"/>
    <mergeCell ref="C23:D23"/>
    <mergeCell ref="G23:H23"/>
    <mergeCell ref="B12:L12"/>
    <mergeCell ref="G27:H27"/>
    <mergeCell ref="I34:K34"/>
    <mergeCell ref="G16:H16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9"/>
  <sheetViews>
    <sheetView view="pageBreakPreview" topLeftCell="A55" zoomScaleNormal="100" zoomScaleSheetLayoutView="100" workbookViewId="0">
      <selection activeCell="G65" sqref="G65"/>
    </sheetView>
  </sheetViews>
  <sheetFormatPr defaultColWidth="8" defaultRowHeight="12.75" customHeight="1" x14ac:dyDescent="0.2"/>
  <cols>
    <col min="1" max="1" width="17.85546875" style="1" customWidth="1"/>
    <col min="2" max="2" width="50.7109375" style="2" customWidth="1"/>
    <col min="3" max="3" width="5.5703125" style="2" customWidth="1"/>
    <col min="4" max="5" width="15.28515625" style="2" customWidth="1"/>
    <col min="6" max="256" width="9.140625" style="2" customWidth="1"/>
  </cols>
  <sheetData>
    <row r="1" spans="1:5" x14ac:dyDescent="0.2">
      <c r="A1" s="2" t="str">
        <f>'1'!A1</f>
        <v>Naziv investicionog fonda: ONIF Kristal Cash Plus fund</v>
      </c>
      <c r="C1" s="1"/>
    </row>
    <row r="2" spans="1:5" x14ac:dyDescent="0.2">
      <c r="A2" s="2" t="str">
        <f>'1'!A2</f>
        <v xml:space="preserve">Registarski broj investicionog fonda: </v>
      </c>
      <c r="C2" s="1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"/>
    </row>
    <row r="4" spans="1:5" x14ac:dyDescent="0.2">
      <c r="A4" s="2" t="str">
        <f>'1'!A4</f>
        <v>Matični broj društva za upravljanje investicionim fondom: 01935615</v>
      </c>
      <c r="C4" s="1"/>
    </row>
    <row r="5" spans="1:5" x14ac:dyDescent="0.2">
      <c r="A5" s="2" t="str">
        <f>'1'!A5</f>
        <v>JIB društva za upravljanje investicionim fondom: 4400819920004</v>
      </c>
      <c r="C5" s="1"/>
    </row>
    <row r="6" spans="1:5" x14ac:dyDescent="0.2">
      <c r="A6" s="2" t="str">
        <f>'1'!A6</f>
        <v>JIB zatvorenog investicionog fonda: JP-N-20</v>
      </c>
      <c r="C6" s="1"/>
    </row>
    <row r="8" spans="1:5" x14ac:dyDescent="0.2">
      <c r="B8" s="1" t="s">
        <v>168</v>
      </c>
      <c r="C8" s="18"/>
    </row>
    <row r="9" spans="1:5" x14ac:dyDescent="0.2">
      <c r="B9" s="1" t="s">
        <v>169</v>
      </c>
      <c r="C9" s="18"/>
    </row>
    <row r="10" spans="1:5" x14ac:dyDescent="0.2">
      <c r="B10" s="1" t="s">
        <v>170</v>
      </c>
      <c r="D10" s="2" t="s">
        <v>8</v>
      </c>
    </row>
    <row r="11" spans="1:5" ht="25.5" customHeight="1" x14ac:dyDescent="0.2">
      <c r="A11" s="4" t="s">
        <v>9</v>
      </c>
      <c r="B11" s="4" t="s">
        <v>10</v>
      </c>
      <c r="C11" s="4" t="s">
        <v>11</v>
      </c>
      <c r="D11" s="4" t="s">
        <v>12</v>
      </c>
      <c r="E11" s="4" t="s">
        <v>171</v>
      </c>
    </row>
    <row r="12" spans="1:5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x14ac:dyDescent="0.2">
      <c r="A13" s="5"/>
      <c r="B13" s="6" t="s">
        <v>172</v>
      </c>
      <c r="C13" s="5">
        <v>201</v>
      </c>
      <c r="D13" s="7"/>
      <c r="E13" s="7"/>
    </row>
    <row r="14" spans="1:5" x14ac:dyDescent="0.2">
      <c r="A14" s="5"/>
      <c r="B14" s="6" t="s">
        <v>173</v>
      </c>
      <c r="C14" s="5">
        <v>202</v>
      </c>
      <c r="D14" s="131">
        <f>D16+D17+D18</f>
        <v>1940</v>
      </c>
      <c r="E14" s="131">
        <v>13599</v>
      </c>
    </row>
    <row r="15" spans="1:5" x14ac:dyDescent="0.2">
      <c r="A15" s="9">
        <v>700</v>
      </c>
      <c r="B15" s="12" t="s">
        <v>174</v>
      </c>
      <c r="C15" s="9">
        <v>203</v>
      </c>
      <c r="D15" s="7">
        <v>0</v>
      </c>
      <c r="E15" s="19">
        <v>0</v>
      </c>
    </row>
    <row r="16" spans="1:5" x14ac:dyDescent="0.2">
      <c r="A16" s="9">
        <v>701</v>
      </c>
      <c r="B16" s="12" t="s">
        <v>175</v>
      </c>
      <c r="C16" s="9">
        <v>204</v>
      </c>
      <c r="D16" s="7">
        <v>2532</v>
      </c>
      <c r="E16" s="19">
        <v>14143</v>
      </c>
    </row>
    <row r="17" spans="1:6" ht="25.5" customHeight="1" x14ac:dyDescent="0.2">
      <c r="A17" s="9">
        <v>702</v>
      </c>
      <c r="B17" s="12" t="s">
        <v>176</v>
      </c>
      <c r="C17" s="9">
        <v>205</v>
      </c>
      <c r="D17" s="7">
        <v>-592</v>
      </c>
      <c r="E17" s="19">
        <v>-1096</v>
      </c>
    </row>
    <row r="18" spans="1:6" x14ac:dyDescent="0.2">
      <c r="A18" s="9">
        <v>709</v>
      </c>
      <c r="B18" s="12" t="s">
        <v>177</v>
      </c>
      <c r="C18" s="9">
        <v>206</v>
      </c>
      <c r="D18" s="7">
        <v>0</v>
      </c>
      <c r="E18" s="19">
        <v>552</v>
      </c>
    </row>
    <row r="19" spans="1:6" x14ac:dyDescent="0.2">
      <c r="A19" s="9"/>
      <c r="B19" s="12" t="s">
        <v>178</v>
      </c>
      <c r="C19" s="9">
        <v>207</v>
      </c>
      <c r="D19" s="19">
        <f>D20</f>
        <v>6170</v>
      </c>
      <c r="E19" s="19">
        <v>0</v>
      </c>
      <c r="F19" s="33">
        <f>D20-D32</f>
        <v>6132</v>
      </c>
    </row>
    <row r="20" spans="1:6" ht="25.5" customHeight="1" x14ac:dyDescent="0.2">
      <c r="A20" s="9">
        <v>710</v>
      </c>
      <c r="B20" s="12" t="s">
        <v>179</v>
      </c>
      <c r="C20" s="9">
        <v>208</v>
      </c>
      <c r="D20" s="7">
        <v>6170</v>
      </c>
      <c r="E20" s="19">
        <v>0</v>
      </c>
    </row>
    <row r="21" spans="1:6" x14ac:dyDescent="0.2">
      <c r="A21" s="9">
        <v>711</v>
      </c>
      <c r="B21" s="12" t="s">
        <v>180</v>
      </c>
      <c r="C21" s="9">
        <v>209</v>
      </c>
      <c r="D21" s="7">
        <v>0</v>
      </c>
      <c r="E21" s="19">
        <v>0</v>
      </c>
    </row>
    <row r="22" spans="1:6" x14ac:dyDescent="0.2">
      <c r="A22" s="9">
        <v>719</v>
      </c>
      <c r="B22" s="12" t="s">
        <v>181</v>
      </c>
      <c r="C22" s="9">
        <v>210</v>
      </c>
      <c r="D22" s="7">
        <v>0</v>
      </c>
      <c r="E22" s="7">
        <v>0</v>
      </c>
    </row>
    <row r="23" spans="1:6" x14ac:dyDescent="0.2">
      <c r="A23" s="9">
        <v>73</v>
      </c>
      <c r="B23" s="12" t="s">
        <v>182</v>
      </c>
      <c r="C23" s="9">
        <v>211</v>
      </c>
      <c r="D23" s="19">
        <f>D24+D25+D28+D30</f>
        <v>26692</v>
      </c>
      <c r="E23" s="19">
        <v>55467</v>
      </c>
    </row>
    <row r="24" spans="1:6" x14ac:dyDescent="0.2">
      <c r="A24" s="9">
        <v>600</v>
      </c>
      <c r="B24" s="12" t="s">
        <v>183</v>
      </c>
      <c r="C24" s="9">
        <v>212</v>
      </c>
      <c r="D24" s="7">
        <v>20418</v>
      </c>
      <c r="E24" s="19">
        <v>41936</v>
      </c>
    </row>
    <row r="25" spans="1:6" x14ac:dyDescent="0.2">
      <c r="A25" s="9">
        <v>601</v>
      </c>
      <c r="B25" s="12" t="s">
        <v>184</v>
      </c>
      <c r="C25" s="9">
        <v>213</v>
      </c>
      <c r="D25" s="7">
        <v>205</v>
      </c>
      <c r="E25" s="19">
        <v>176</v>
      </c>
    </row>
    <row r="26" spans="1:6" x14ac:dyDescent="0.2">
      <c r="A26" s="9">
        <v>602</v>
      </c>
      <c r="B26" s="12" t="s">
        <v>185</v>
      </c>
      <c r="C26" s="9">
        <v>214</v>
      </c>
      <c r="D26" s="7">
        <v>0</v>
      </c>
      <c r="E26" s="19">
        <v>0</v>
      </c>
    </row>
    <row r="27" spans="1:6" x14ac:dyDescent="0.2">
      <c r="A27" s="9">
        <v>603</v>
      </c>
      <c r="B27" s="12" t="s">
        <v>186</v>
      </c>
      <c r="C27" s="9">
        <v>215</v>
      </c>
      <c r="D27" s="7">
        <v>0</v>
      </c>
      <c r="E27" s="19">
        <v>0</v>
      </c>
    </row>
    <row r="28" spans="1:6" x14ac:dyDescent="0.2">
      <c r="A28" s="9">
        <v>605</v>
      </c>
      <c r="B28" s="12" t="s">
        <v>187</v>
      </c>
      <c r="C28" s="9">
        <v>216</v>
      </c>
      <c r="D28" s="7">
        <v>1199</v>
      </c>
      <c r="E28" s="19">
        <v>1500</v>
      </c>
    </row>
    <row r="29" spans="1:6" x14ac:dyDescent="0.2">
      <c r="A29" s="9">
        <v>607</v>
      </c>
      <c r="B29" s="12" t="s">
        <v>188</v>
      </c>
      <c r="C29" s="9">
        <v>217</v>
      </c>
      <c r="D29" s="7">
        <v>0</v>
      </c>
      <c r="E29" s="19">
        <v>0</v>
      </c>
    </row>
    <row r="30" spans="1:6" x14ac:dyDescent="0.2">
      <c r="A30" s="9" t="s">
        <v>189</v>
      </c>
      <c r="B30" s="12" t="s">
        <v>190</v>
      </c>
      <c r="C30" s="9">
        <v>218</v>
      </c>
      <c r="D30" s="7">
        <v>4870</v>
      </c>
      <c r="E30" s="19">
        <v>11855</v>
      </c>
    </row>
    <row r="31" spans="1:6" x14ac:dyDescent="0.2">
      <c r="A31" s="9"/>
      <c r="B31" s="12" t="s">
        <v>191</v>
      </c>
      <c r="C31" s="9">
        <v>219</v>
      </c>
      <c r="D31" s="19">
        <v>38</v>
      </c>
      <c r="E31" s="19">
        <v>0</v>
      </c>
    </row>
    <row r="32" spans="1:6" x14ac:dyDescent="0.2">
      <c r="A32" s="9">
        <v>610</v>
      </c>
      <c r="B32" s="12" t="s">
        <v>192</v>
      </c>
      <c r="C32" s="9">
        <v>220</v>
      </c>
      <c r="D32" s="7">
        <v>38</v>
      </c>
      <c r="E32" s="19">
        <v>0</v>
      </c>
    </row>
    <row r="33" spans="1:5" x14ac:dyDescent="0.2">
      <c r="A33" s="9">
        <v>611</v>
      </c>
      <c r="B33" s="12" t="s">
        <v>193</v>
      </c>
      <c r="C33" s="9">
        <v>221</v>
      </c>
      <c r="D33" s="7">
        <v>0</v>
      </c>
      <c r="E33" s="19">
        <v>0</v>
      </c>
    </row>
    <row r="34" spans="1:5" x14ac:dyDescent="0.2">
      <c r="A34" s="9">
        <v>619</v>
      </c>
      <c r="B34" s="12" t="s">
        <v>194</v>
      </c>
      <c r="C34" s="9">
        <v>222</v>
      </c>
      <c r="D34" s="7">
        <v>0</v>
      </c>
      <c r="E34" s="19">
        <v>0</v>
      </c>
    </row>
    <row r="35" spans="1:5" ht="25.5" customHeight="1" x14ac:dyDescent="0.2">
      <c r="A35" s="9"/>
      <c r="B35" s="12" t="s">
        <v>195</v>
      </c>
      <c r="C35" s="9">
        <v>223</v>
      </c>
      <c r="D35" s="19">
        <v>0</v>
      </c>
      <c r="E35" s="19">
        <v>0</v>
      </c>
    </row>
    <row r="36" spans="1:5" x14ac:dyDescent="0.2">
      <c r="A36" s="9"/>
      <c r="B36" s="12" t="s">
        <v>196</v>
      </c>
      <c r="C36" s="9">
        <v>224</v>
      </c>
      <c r="D36" s="19">
        <f>D23+D31-D14-D19</f>
        <v>18620</v>
      </c>
      <c r="E36" s="19">
        <v>41868</v>
      </c>
    </row>
    <row r="37" spans="1:5" x14ac:dyDescent="0.2">
      <c r="A37" s="9"/>
      <c r="B37" s="12" t="s">
        <v>197</v>
      </c>
      <c r="C37" s="9">
        <v>225</v>
      </c>
      <c r="D37" s="19">
        <v>0</v>
      </c>
      <c r="E37" s="19">
        <v>0</v>
      </c>
    </row>
    <row r="38" spans="1:5" x14ac:dyDescent="0.2">
      <c r="A38" s="9">
        <v>730</v>
      </c>
      <c r="B38" s="12" t="s">
        <v>198</v>
      </c>
      <c r="C38" s="9">
        <v>226</v>
      </c>
      <c r="D38" s="7">
        <v>0</v>
      </c>
      <c r="E38" s="19">
        <v>0</v>
      </c>
    </row>
    <row r="39" spans="1:5" x14ac:dyDescent="0.2">
      <c r="A39" s="9">
        <v>731</v>
      </c>
      <c r="B39" s="12" t="s">
        <v>199</v>
      </c>
      <c r="C39" s="9">
        <v>227</v>
      </c>
      <c r="D39" s="7">
        <v>0</v>
      </c>
      <c r="E39" s="19">
        <v>0</v>
      </c>
    </row>
    <row r="40" spans="1:5" x14ac:dyDescent="0.2">
      <c r="A40" s="9"/>
      <c r="B40" s="12" t="s">
        <v>200</v>
      </c>
      <c r="C40" s="9">
        <v>228</v>
      </c>
      <c r="D40" s="19">
        <v>0</v>
      </c>
      <c r="E40" s="19">
        <v>0</v>
      </c>
    </row>
    <row r="41" spans="1:5" x14ac:dyDescent="0.2">
      <c r="A41" s="9">
        <v>630</v>
      </c>
      <c r="B41" s="12" t="s">
        <v>201</v>
      </c>
      <c r="C41" s="9">
        <v>229</v>
      </c>
      <c r="D41" s="7">
        <v>0</v>
      </c>
      <c r="E41" s="19">
        <v>0</v>
      </c>
    </row>
    <row r="42" spans="1:5" x14ac:dyDescent="0.2">
      <c r="A42" s="9">
        <v>631</v>
      </c>
      <c r="B42" s="12" t="s">
        <v>202</v>
      </c>
      <c r="C42" s="9">
        <v>230</v>
      </c>
      <c r="D42" s="7">
        <v>0</v>
      </c>
      <c r="E42" s="19">
        <v>0</v>
      </c>
    </row>
    <row r="43" spans="1:5" ht="37.5" customHeight="1" x14ac:dyDescent="0.2">
      <c r="A43" s="9"/>
      <c r="B43" s="12" t="s">
        <v>203</v>
      </c>
      <c r="C43" s="9">
        <v>231</v>
      </c>
      <c r="D43" s="19">
        <v>0</v>
      </c>
      <c r="E43" s="19">
        <v>0</v>
      </c>
    </row>
    <row r="44" spans="1:5" ht="25.5" customHeight="1" x14ac:dyDescent="0.2">
      <c r="A44" s="9"/>
      <c r="B44" s="12" t="s">
        <v>204</v>
      </c>
      <c r="C44" s="9">
        <v>232</v>
      </c>
      <c r="D44" s="19">
        <f>D36</f>
        <v>18620</v>
      </c>
      <c r="E44" s="19">
        <v>41868</v>
      </c>
    </row>
    <row r="45" spans="1:5" x14ac:dyDescent="0.2">
      <c r="A45" s="9"/>
      <c r="B45" s="12" t="s">
        <v>205</v>
      </c>
      <c r="C45" s="9">
        <v>233</v>
      </c>
      <c r="D45" s="7"/>
      <c r="E45" s="19"/>
    </row>
    <row r="46" spans="1:5" x14ac:dyDescent="0.2">
      <c r="A46" s="9">
        <v>821</v>
      </c>
      <c r="B46" s="12" t="s">
        <v>206</v>
      </c>
      <c r="C46" s="9">
        <v>234</v>
      </c>
      <c r="D46" s="7">
        <v>0</v>
      </c>
      <c r="E46" s="19">
        <v>0</v>
      </c>
    </row>
    <row r="47" spans="1:5" x14ac:dyDescent="0.2">
      <c r="A47" s="9" t="s">
        <v>207</v>
      </c>
      <c r="B47" s="12" t="s">
        <v>208</v>
      </c>
      <c r="C47" s="9">
        <v>235</v>
      </c>
      <c r="D47" s="7">
        <v>0</v>
      </c>
      <c r="E47" s="19">
        <v>0</v>
      </c>
    </row>
    <row r="48" spans="1:5" x14ac:dyDescent="0.2">
      <c r="A48" s="9" t="s">
        <v>207</v>
      </c>
      <c r="B48" s="12" t="s">
        <v>209</v>
      </c>
      <c r="C48" s="9">
        <v>236</v>
      </c>
      <c r="D48" s="7">
        <v>0</v>
      </c>
      <c r="E48" s="19">
        <v>0</v>
      </c>
    </row>
    <row r="49" spans="1:5" ht="38.25" customHeight="1" x14ac:dyDescent="0.2">
      <c r="A49" s="9"/>
      <c r="B49" s="12" t="s">
        <v>210</v>
      </c>
      <c r="C49" s="9">
        <v>237</v>
      </c>
      <c r="D49" s="19">
        <v>0</v>
      </c>
      <c r="E49" s="19">
        <v>0</v>
      </c>
    </row>
    <row r="50" spans="1:5" ht="25.5" customHeight="1" x14ac:dyDescent="0.2">
      <c r="A50" s="9"/>
      <c r="B50" s="12" t="s">
        <v>211</v>
      </c>
      <c r="C50" s="9">
        <v>238</v>
      </c>
      <c r="D50" s="19">
        <f>D44</f>
        <v>18620</v>
      </c>
      <c r="E50" s="19">
        <v>41868</v>
      </c>
    </row>
    <row r="51" spans="1:5" ht="25.5" customHeight="1" x14ac:dyDescent="0.2">
      <c r="A51" s="9"/>
      <c r="B51" s="12" t="s">
        <v>212</v>
      </c>
      <c r="C51" s="9">
        <v>239</v>
      </c>
      <c r="D51" s="19">
        <v>0</v>
      </c>
      <c r="E51" s="19">
        <v>0</v>
      </c>
    </row>
    <row r="52" spans="1:5" x14ac:dyDescent="0.2">
      <c r="A52" s="9">
        <v>720</v>
      </c>
      <c r="B52" s="12" t="s">
        <v>213</v>
      </c>
      <c r="C52" s="9">
        <v>240</v>
      </c>
      <c r="D52" s="7">
        <v>0</v>
      </c>
      <c r="E52" s="19">
        <v>0</v>
      </c>
    </row>
    <row r="53" spans="1:5" ht="25.5" customHeight="1" x14ac:dyDescent="0.2">
      <c r="A53" s="9">
        <v>721</v>
      </c>
      <c r="B53" s="12" t="s">
        <v>214</v>
      </c>
      <c r="C53" s="9">
        <v>241</v>
      </c>
      <c r="D53" s="7">
        <v>0</v>
      </c>
      <c r="E53" s="19">
        <v>0</v>
      </c>
    </row>
    <row r="54" spans="1:5" ht="25.5" customHeight="1" x14ac:dyDescent="0.2">
      <c r="A54" s="9">
        <v>722</v>
      </c>
      <c r="B54" s="12" t="s">
        <v>215</v>
      </c>
      <c r="C54" s="9">
        <v>242</v>
      </c>
      <c r="D54" s="7">
        <v>0</v>
      </c>
      <c r="E54" s="19">
        <v>0</v>
      </c>
    </row>
    <row r="55" spans="1:5" x14ac:dyDescent="0.2">
      <c r="A55" s="9">
        <v>723</v>
      </c>
      <c r="B55" s="12" t="s">
        <v>216</v>
      </c>
      <c r="C55" s="9">
        <v>243</v>
      </c>
      <c r="D55" s="7">
        <v>0</v>
      </c>
      <c r="E55" s="19">
        <v>0</v>
      </c>
    </row>
    <row r="56" spans="1:5" x14ac:dyDescent="0.2">
      <c r="A56" s="9">
        <v>729</v>
      </c>
      <c r="B56" s="12" t="s">
        <v>217</v>
      </c>
      <c r="C56" s="9">
        <v>244</v>
      </c>
      <c r="D56" s="7">
        <v>0</v>
      </c>
      <c r="E56" s="19">
        <v>0</v>
      </c>
    </row>
    <row r="57" spans="1:5" x14ac:dyDescent="0.2">
      <c r="A57" s="9"/>
      <c r="B57" s="12" t="s">
        <v>218</v>
      </c>
      <c r="C57" s="9">
        <v>245</v>
      </c>
      <c r="D57" s="19">
        <v>0</v>
      </c>
      <c r="E57" s="19">
        <v>0</v>
      </c>
    </row>
    <row r="58" spans="1:5" x14ac:dyDescent="0.2">
      <c r="A58" s="9">
        <v>620</v>
      </c>
      <c r="B58" s="12" t="s">
        <v>219</v>
      </c>
      <c r="C58" s="9">
        <v>246</v>
      </c>
      <c r="D58" s="7">
        <v>0</v>
      </c>
      <c r="E58" s="19">
        <v>0</v>
      </c>
    </row>
    <row r="59" spans="1:5" ht="25.5" customHeight="1" x14ac:dyDescent="0.2">
      <c r="A59" s="9">
        <v>621</v>
      </c>
      <c r="B59" s="12" t="s">
        <v>220</v>
      </c>
      <c r="C59" s="9">
        <v>247</v>
      </c>
      <c r="D59" s="7">
        <v>0</v>
      </c>
      <c r="E59" s="19">
        <v>0</v>
      </c>
    </row>
    <row r="60" spans="1:5" ht="25.5" customHeight="1" x14ac:dyDescent="0.2">
      <c r="A60" s="9">
        <v>622</v>
      </c>
      <c r="B60" s="12" t="s">
        <v>221</v>
      </c>
      <c r="C60" s="9">
        <v>248</v>
      </c>
      <c r="D60" s="7">
        <v>0</v>
      </c>
      <c r="E60" s="19">
        <v>0</v>
      </c>
    </row>
    <row r="61" spans="1:5" x14ac:dyDescent="0.2">
      <c r="A61" s="9">
        <v>623</v>
      </c>
      <c r="B61" s="12" t="s">
        <v>222</v>
      </c>
      <c r="C61" s="9">
        <v>249</v>
      </c>
      <c r="D61" s="7">
        <v>0</v>
      </c>
      <c r="E61" s="19">
        <v>0</v>
      </c>
    </row>
    <row r="62" spans="1:5" x14ac:dyDescent="0.2">
      <c r="A62" s="9">
        <v>629</v>
      </c>
      <c r="B62" s="12" t="s">
        <v>223</v>
      </c>
      <c r="C62" s="9">
        <v>250</v>
      </c>
      <c r="D62" s="7">
        <v>0</v>
      </c>
      <c r="E62" s="19">
        <v>0</v>
      </c>
    </row>
    <row r="63" spans="1:5" ht="25.5" customHeight="1" x14ac:dyDescent="0.2">
      <c r="A63" s="9"/>
      <c r="B63" s="12" t="s">
        <v>224</v>
      </c>
      <c r="C63" s="9">
        <v>251</v>
      </c>
      <c r="D63" s="19">
        <v>0</v>
      </c>
      <c r="E63" s="19">
        <v>0</v>
      </c>
    </row>
    <row r="64" spans="1:5" x14ac:dyDescent="0.2">
      <c r="A64" s="9"/>
      <c r="B64" s="12" t="s">
        <v>225</v>
      </c>
      <c r="C64" s="9">
        <v>252</v>
      </c>
      <c r="D64" s="19">
        <v>0</v>
      </c>
      <c r="E64" s="19">
        <v>0</v>
      </c>
    </row>
    <row r="65" spans="1:7" ht="38.25" customHeight="1" x14ac:dyDescent="0.2">
      <c r="A65" s="9"/>
      <c r="B65" s="12" t="s">
        <v>226</v>
      </c>
      <c r="C65" s="9">
        <v>253</v>
      </c>
      <c r="D65" s="19">
        <v>0</v>
      </c>
      <c r="E65" s="19">
        <v>0</v>
      </c>
    </row>
    <row r="66" spans="1:7" x14ac:dyDescent="0.2">
      <c r="A66" s="9"/>
      <c r="B66" s="12" t="s">
        <v>227</v>
      </c>
      <c r="C66" s="9">
        <v>254</v>
      </c>
      <c r="D66" s="19">
        <f>D50</f>
        <v>18620</v>
      </c>
      <c r="E66" s="19">
        <v>41868</v>
      </c>
    </row>
    <row r="67" spans="1:7" x14ac:dyDescent="0.2">
      <c r="A67" s="9"/>
      <c r="B67" s="12" t="s">
        <v>228</v>
      </c>
      <c r="C67" s="9">
        <v>255</v>
      </c>
      <c r="D67" s="13">
        <v>-4.9678671369280496E-3</v>
      </c>
      <c r="E67" s="132">
        <v>-5.5999999999999999E-3</v>
      </c>
      <c r="F67" s="2">
        <v>3748087.3555555558</v>
      </c>
      <c r="G67" s="2">
        <f>D66/F67</f>
        <v>4.9678671369280487E-3</v>
      </c>
    </row>
    <row r="68" spans="1:7" x14ac:dyDescent="0.2">
      <c r="A68" s="9"/>
      <c r="B68" s="12" t="s">
        <v>229</v>
      </c>
      <c r="C68" s="9">
        <v>256</v>
      </c>
      <c r="D68" s="13">
        <v>-4.9678671369280496E-3</v>
      </c>
      <c r="E68" s="132">
        <v>-5.5999999999999999E-3</v>
      </c>
    </row>
    <row r="69" spans="1:7" x14ac:dyDescent="0.2">
      <c r="A69" s="16"/>
      <c r="B69" s="16"/>
      <c r="C69" s="16"/>
      <c r="D69" s="126"/>
      <c r="E69" s="126"/>
    </row>
    <row r="71" spans="1:7" ht="44.25" customHeight="1" x14ac:dyDescent="0.2">
      <c r="A71" s="14" t="s">
        <v>161</v>
      </c>
      <c r="B71" s="15" t="s">
        <v>230</v>
      </c>
      <c r="C71" s="2" t="s">
        <v>163</v>
      </c>
      <c r="D71" s="145" t="s">
        <v>164</v>
      </c>
      <c r="E71" s="145"/>
    </row>
    <row r="72" spans="1:7" ht="27" customHeight="1" x14ac:dyDescent="0.2">
      <c r="A72" s="14" t="s">
        <v>231</v>
      </c>
      <c r="B72" s="17" t="s">
        <v>831</v>
      </c>
      <c r="D72" s="147" t="s">
        <v>167</v>
      </c>
      <c r="E72" s="147"/>
    </row>
    <row r="77" spans="1:7" x14ac:dyDescent="0.2">
      <c r="A77" s="16"/>
      <c r="B77" s="20"/>
      <c r="C77" s="20"/>
      <c r="D77" s="20"/>
      <c r="E77" s="20"/>
    </row>
    <row r="78" spans="1:7" x14ac:dyDescent="0.2">
      <c r="A78" s="16"/>
      <c r="B78" s="20"/>
      <c r="C78" s="20"/>
      <c r="D78" s="20"/>
      <c r="E78" s="20"/>
    </row>
    <row r="79" spans="1:7" x14ac:dyDescent="0.2">
      <c r="A79" s="16"/>
      <c r="B79" s="20"/>
      <c r="C79" s="20"/>
      <c r="D79" s="20"/>
      <c r="E79" s="20"/>
    </row>
    <row r="80" spans="1:7" x14ac:dyDescent="0.2">
      <c r="A80" s="16"/>
      <c r="B80" s="20"/>
      <c r="C80" s="20"/>
      <c r="D80" s="20"/>
      <c r="E80" s="20"/>
    </row>
    <row r="81" spans="1:5" x14ac:dyDescent="0.2">
      <c r="A81" s="16"/>
      <c r="B81" s="20"/>
      <c r="C81" s="20"/>
      <c r="D81" s="20"/>
      <c r="E81" s="20"/>
    </row>
    <row r="82" spans="1:5" x14ac:dyDescent="0.2">
      <c r="A82" s="16"/>
      <c r="B82" s="20"/>
      <c r="C82" s="20"/>
      <c r="D82" s="20"/>
      <c r="E82" s="20"/>
    </row>
    <row r="83" spans="1:5" x14ac:dyDescent="0.2">
      <c r="A83" s="16"/>
      <c r="B83" s="20"/>
      <c r="C83" s="20"/>
      <c r="D83" s="20"/>
      <c r="E83" s="20"/>
    </row>
    <row r="84" spans="1:5" x14ac:dyDescent="0.2">
      <c r="A84" s="16"/>
      <c r="B84" s="20"/>
      <c r="C84" s="20"/>
      <c r="D84" s="20"/>
      <c r="E84" s="20"/>
    </row>
    <row r="85" spans="1:5" x14ac:dyDescent="0.2">
      <c r="A85" s="16"/>
      <c r="B85" s="20"/>
      <c r="C85" s="20"/>
      <c r="D85" s="20"/>
      <c r="E85" s="20"/>
    </row>
    <row r="86" spans="1:5" x14ac:dyDescent="0.2">
      <c r="A86" s="16"/>
      <c r="B86" s="20"/>
      <c r="C86" s="20"/>
      <c r="D86" s="20"/>
      <c r="E86" s="20"/>
    </row>
    <row r="87" spans="1:5" x14ac:dyDescent="0.2">
      <c r="A87" s="16"/>
      <c r="B87" s="20"/>
      <c r="C87" s="20"/>
      <c r="D87" s="20"/>
      <c r="E87" s="20"/>
    </row>
    <row r="88" spans="1:5" x14ac:dyDescent="0.2">
      <c r="A88" s="16"/>
      <c r="B88" s="20"/>
      <c r="C88" s="20"/>
      <c r="D88" s="20"/>
      <c r="E88" s="20"/>
    </row>
    <row r="89" spans="1:5" x14ac:dyDescent="0.2">
      <c r="A89" s="16"/>
      <c r="B89" s="20"/>
      <c r="C89" s="20"/>
      <c r="D89" s="20"/>
      <c r="E89" s="20"/>
    </row>
  </sheetData>
  <mergeCells count="2">
    <mergeCell ref="D71:E71"/>
    <mergeCell ref="D72:E72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6"/>
  <sheetViews>
    <sheetView tabSelected="1" view="pageBreakPreview" topLeftCell="A10" zoomScaleNormal="100" zoomScaleSheetLayoutView="100" workbookViewId="0">
      <selection activeCell="B23" sqref="B23"/>
    </sheetView>
  </sheetViews>
  <sheetFormatPr defaultColWidth="8" defaultRowHeight="12.75" customHeight="1" x14ac:dyDescent="0.2"/>
  <cols>
    <col min="1" max="1" width="17.85546875" style="21" customWidth="1"/>
    <col min="2" max="2" width="64.85546875" style="21" customWidth="1"/>
    <col min="3" max="3" width="8" style="21"/>
    <col min="4" max="4" width="16.85546875" style="21" customWidth="1"/>
    <col min="5" max="5" width="16.7109375" style="21" customWidth="1"/>
    <col min="6" max="256" width="9.140625" style="22" customWidth="1"/>
  </cols>
  <sheetData>
    <row r="1" spans="1:5" x14ac:dyDescent="0.2">
      <c r="A1" s="2" t="str">
        <f>'1'!A1</f>
        <v>Naziv investicionog fonda: ONIF Kristal Cash Plus fund</v>
      </c>
      <c r="B1" s="23"/>
      <c r="C1" s="2"/>
      <c r="D1" s="127"/>
      <c r="E1" s="2"/>
    </row>
    <row r="2" spans="1:5" x14ac:dyDescent="0.2">
      <c r="A2" s="2" t="str">
        <f>'1'!A2</f>
        <v xml:space="preserve">Registarski broj investicionog fonda: </v>
      </c>
      <c r="B2" s="23"/>
      <c r="C2" s="2"/>
      <c r="D2" s="127"/>
      <c r="E2" s="2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3"/>
      <c r="C3" s="2"/>
      <c r="D3" s="127"/>
      <c r="E3" s="2"/>
    </row>
    <row r="4" spans="1:5" x14ac:dyDescent="0.2">
      <c r="A4" s="2" t="str">
        <f>'1'!A4</f>
        <v>Matični broj društva za upravljanje investicionim fondom: 01935615</v>
      </c>
      <c r="B4" s="23"/>
      <c r="C4" s="2"/>
      <c r="D4" s="127"/>
      <c r="E4" s="2"/>
    </row>
    <row r="5" spans="1:5" x14ac:dyDescent="0.2">
      <c r="A5" s="2" t="str">
        <f>'1'!A5</f>
        <v>JIB društva za upravljanje investicionim fondom: 4400819920004</v>
      </c>
      <c r="B5" s="23"/>
      <c r="C5" s="2"/>
      <c r="D5" s="127"/>
      <c r="E5" s="2"/>
    </row>
    <row r="6" spans="1:5" x14ac:dyDescent="0.2">
      <c r="A6" s="2" t="str">
        <f>'1'!A6</f>
        <v>JIB zatvorenog investicionog fonda: JP-N-20</v>
      </c>
      <c r="B6" s="23"/>
      <c r="C6" s="2"/>
      <c r="D6" s="127"/>
      <c r="E6" s="2"/>
    </row>
    <row r="7" spans="1:5" x14ac:dyDescent="0.2">
      <c r="A7" s="2"/>
      <c r="B7" s="2"/>
      <c r="C7" s="2"/>
      <c r="D7" s="2"/>
      <c r="E7" s="2"/>
    </row>
    <row r="8" spans="1:5" x14ac:dyDescent="0.2">
      <c r="A8" s="2"/>
      <c r="B8" s="1" t="s">
        <v>232</v>
      </c>
      <c r="C8" s="2"/>
      <c r="D8" s="2"/>
      <c r="E8" s="2"/>
    </row>
    <row r="9" spans="1:5" x14ac:dyDescent="0.2">
      <c r="A9" s="2"/>
      <c r="B9" s="1" t="s">
        <v>233</v>
      </c>
      <c r="C9" s="2"/>
      <c r="D9" s="2"/>
      <c r="E9" s="2"/>
    </row>
    <row r="10" spans="1:5" x14ac:dyDescent="0.2">
      <c r="A10" s="2"/>
      <c r="B10" s="2"/>
      <c r="C10" s="2"/>
      <c r="D10" s="2"/>
      <c r="E10" s="2"/>
    </row>
    <row r="11" spans="1:5" x14ac:dyDescent="0.2">
      <c r="A11" s="2"/>
      <c r="B11" s="2"/>
      <c r="C11" s="2"/>
      <c r="D11" s="2"/>
      <c r="E11" s="2" t="s">
        <v>8</v>
      </c>
    </row>
    <row r="12" spans="1:5" x14ac:dyDescent="0.2">
      <c r="A12" s="12" t="s">
        <v>234</v>
      </c>
      <c r="B12" s="24" t="s">
        <v>10</v>
      </c>
      <c r="C12" s="24" t="s">
        <v>11</v>
      </c>
      <c r="D12" s="24" t="s">
        <v>12</v>
      </c>
      <c r="E12" s="24" t="s">
        <v>171</v>
      </c>
    </row>
    <row r="13" spans="1:5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x14ac:dyDescent="0.2">
      <c r="A14" s="5" t="s">
        <v>235</v>
      </c>
      <c r="B14" s="6" t="s">
        <v>236</v>
      </c>
      <c r="C14" s="25">
        <v>301</v>
      </c>
      <c r="D14" s="7">
        <v>-18766</v>
      </c>
      <c r="E14" s="7">
        <v>-41596</v>
      </c>
    </row>
    <row r="15" spans="1:5" x14ac:dyDescent="0.2">
      <c r="A15" s="5" t="s">
        <v>237</v>
      </c>
      <c r="B15" s="6" t="s">
        <v>238</v>
      </c>
      <c r="C15" s="25">
        <v>302</v>
      </c>
      <c r="D15" s="7">
        <v>-18620</v>
      </c>
      <c r="E15" s="7">
        <v>-41868</v>
      </c>
    </row>
    <row r="16" spans="1:5" x14ac:dyDescent="0.2">
      <c r="A16" s="5" t="s">
        <v>239</v>
      </c>
      <c r="B16" s="6" t="s">
        <v>240</v>
      </c>
      <c r="C16" s="25">
        <v>303</v>
      </c>
      <c r="D16" s="7">
        <v>0</v>
      </c>
      <c r="E16" s="7">
        <v>0</v>
      </c>
    </row>
    <row r="17" spans="1:6" x14ac:dyDescent="0.2">
      <c r="A17" s="5" t="s">
        <v>241</v>
      </c>
      <c r="B17" s="6" t="s">
        <v>242</v>
      </c>
      <c r="C17" s="25">
        <v>304</v>
      </c>
      <c r="D17" s="7">
        <v>-146</v>
      </c>
      <c r="E17" s="7">
        <v>272</v>
      </c>
    </row>
    <row r="18" spans="1:6" x14ac:dyDescent="0.2">
      <c r="A18" s="5" t="s">
        <v>243</v>
      </c>
      <c r="B18" s="6" t="s">
        <v>244</v>
      </c>
      <c r="C18" s="25">
        <v>305</v>
      </c>
      <c r="D18" s="7">
        <v>0</v>
      </c>
      <c r="E18" s="7">
        <v>0</v>
      </c>
    </row>
    <row r="19" spans="1:6" x14ac:dyDescent="0.2">
      <c r="A19" s="26" t="s">
        <v>245</v>
      </c>
      <c r="B19" s="27" t="s">
        <v>246</v>
      </c>
      <c r="C19" s="28">
        <v>306</v>
      </c>
      <c r="D19" s="29">
        <v>0</v>
      </c>
      <c r="E19" s="29">
        <v>0</v>
      </c>
    </row>
    <row r="20" spans="1:6" ht="24" customHeight="1" x14ac:dyDescent="0.2">
      <c r="A20" s="5" t="s">
        <v>247</v>
      </c>
      <c r="B20" s="12" t="s">
        <v>248</v>
      </c>
      <c r="C20" s="25">
        <v>307</v>
      </c>
      <c r="D20" s="7">
        <v>-1263296</v>
      </c>
      <c r="E20" s="7">
        <v>-5523</v>
      </c>
    </row>
    <row r="21" spans="1:6" x14ac:dyDescent="0.2">
      <c r="A21" s="5" t="s">
        <v>249</v>
      </c>
      <c r="B21" s="6" t="s">
        <v>250</v>
      </c>
      <c r="C21" s="25">
        <v>308</v>
      </c>
      <c r="D21" s="7">
        <v>0</v>
      </c>
      <c r="E21" s="7">
        <v>0</v>
      </c>
    </row>
    <row r="22" spans="1:6" x14ac:dyDescent="0.2">
      <c r="A22" s="5" t="s">
        <v>251</v>
      </c>
      <c r="B22" s="6" t="s">
        <v>252</v>
      </c>
      <c r="C22" s="25">
        <v>309</v>
      </c>
      <c r="D22" s="7">
        <v>1263295.67</v>
      </c>
      <c r="E22" s="7">
        <v>5523.05</v>
      </c>
    </row>
    <row r="23" spans="1:6" ht="25.5" customHeight="1" x14ac:dyDescent="0.2">
      <c r="A23" s="5" t="s">
        <v>253</v>
      </c>
      <c r="B23" s="12" t="s">
        <v>254</v>
      </c>
      <c r="C23" s="25">
        <v>310</v>
      </c>
      <c r="D23" s="7">
        <v>0</v>
      </c>
      <c r="E23" s="7">
        <v>0</v>
      </c>
    </row>
    <row r="24" spans="1:6" x14ac:dyDescent="0.2">
      <c r="A24" s="5" t="s">
        <v>255</v>
      </c>
      <c r="B24" s="6" t="s">
        <v>256</v>
      </c>
      <c r="C24" s="25">
        <v>311</v>
      </c>
      <c r="D24" s="7">
        <v>0</v>
      </c>
      <c r="E24" s="7">
        <v>0</v>
      </c>
    </row>
    <row r="25" spans="1:6" x14ac:dyDescent="0.2">
      <c r="A25" s="5" t="s">
        <v>257</v>
      </c>
      <c r="B25" s="6" t="s">
        <v>258</v>
      </c>
      <c r="C25" s="25">
        <v>312</v>
      </c>
      <c r="D25" s="7">
        <v>0</v>
      </c>
      <c r="E25" s="7">
        <v>0</v>
      </c>
    </row>
    <row r="26" spans="1:6" x14ac:dyDescent="0.2">
      <c r="A26" s="5" t="s">
        <v>259</v>
      </c>
      <c r="B26" s="6" t="s">
        <v>260</v>
      </c>
      <c r="C26" s="25">
        <v>313</v>
      </c>
      <c r="D26" s="7">
        <v>0</v>
      </c>
      <c r="E26" s="7">
        <v>0</v>
      </c>
    </row>
    <row r="27" spans="1:6" x14ac:dyDescent="0.2">
      <c r="A27" s="5" t="s">
        <v>261</v>
      </c>
      <c r="B27" s="6" t="s">
        <v>262</v>
      </c>
      <c r="C27" s="25">
        <v>314</v>
      </c>
      <c r="D27" s="7">
        <f>D14+D20</f>
        <v>-1282062</v>
      </c>
      <c r="E27" s="7">
        <v>-47119</v>
      </c>
    </row>
    <row r="28" spans="1:6" x14ac:dyDescent="0.2">
      <c r="A28" s="5" t="s">
        <v>263</v>
      </c>
      <c r="B28" s="6" t="s">
        <v>264</v>
      </c>
      <c r="C28" s="25">
        <v>315</v>
      </c>
      <c r="D28" s="7"/>
      <c r="E28" s="7"/>
    </row>
    <row r="29" spans="1:6" x14ac:dyDescent="0.2">
      <c r="A29" s="5" t="s">
        <v>265</v>
      </c>
      <c r="B29" s="6" t="s">
        <v>266</v>
      </c>
      <c r="C29" s="25">
        <v>316</v>
      </c>
      <c r="D29" s="7">
        <v>3933336</v>
      </c>
      <c r="E29" s="7">
        <v>6048307</v>
      </c>
    </row>
    <row r="30" spans="1:6" x14ac:dyDescent="0.2">
      <c r="A30" s="5" t="s">
        <v>267</v>
      </c>
      <c r="B30" s="6" t="s">
        <v>268</v>
      </c>
      <c r="C30" s="25">
        <v>317</v>
      </c>
      <c r="D30" s="7">
        <v>2651274</v>
      </c>
      <c r="E30" s="7">
        <v>6001188</v>
      </c>
      <c r="F30" s="128">
        <f>D29-D30</f>
        <v>1282062</v>
      </c>
    </row>
    <row r="31" spans="1:6" x14ac:dyDescent="0.2">
      <c r="A31" s="5" t="s">
        <v>269</v>
      </c>
      <c r="B31" s="6" t="s">
        <v>270</v>
      </c>
      <c r="C31" s="25">
        <v>318</v>
      </c>
      <c r="D31" s="13"/>
      <c r="E31" s="13"/>
    </row>
    <row r="32" spans="1:6" x14ac:dyDescent="0.2">
      <c r="A32" s="5" t="s">
        <v>271</v>
      </c>
      <c r="B32" s="6" t="s">
        <v>272</v>
      </c>
      <c r="C32" s="25">
        <v>319</v>
      </c>
      <c r="D32" s="13">
        <v>4998721</v>
      </c>
      <c r="E32" s="13">
        <v>7440022</v>
      </c>
    </row>
    <row r="33" spans="1:5" x14ac:dyDescent="0.2">
      <c r="A33" s="5" t="s">
        <v>273</v>
      </c>
      <c r="B33" s="6" t="s">
        <v>274</v>
      </c>
      <c r="C33" s="25">
        <v>320</v>
      </c>
      <c r="D33" s="13">
        <v>0</v>
      </c>
      <c r="E33" s="13">
        <v>0</v>
      </c>
    </row>
    <row r="34" spans="1:5" x14ac:dyDescent="0.2">
      <c r="A34" s="5" t="s">
        <v>275</v>
      </c>
      <c r="B34" s="6" t="s">
        <v>276</v>
      </c>
      <c r="C34" s="25">
        <v>321</v>
      </c>
      <c r="D34" s="13">
        <v>1607922</v>
      </c>
      <c r="E34" s="13">
        <v>6838</v>
      </c>
    </row>
    <row r="35" spans="1:5" x14ac:dyDescent="0.2">
      <c r="A35" s="5" t="s">
        <v>277</v>
      </c>
      <c r="B35" s="6" t="s">
        <v>278</v>
      </c>
      <c r="C35" s="25">
        <v>322</v>
      </c>
      <c r="D35" s="13">
        <v>3390799</v>
      </c>
      <c r="E35" s="13">
        <v>7433184</v>
      </c>
    </row>
    <row r="36" spans="1:5" x14ac:dyDescent="0.2">
      <c r="A36" s="2"/>
      <c r="B36" s="2"/>
      <c r="C36" s="2"/>
      <c r="D36" s="2"/>
      <c r="E36" s="2"/>
    </row>
    <row r="37" spans="1:5" x14ac:dyDescent="0.2">
      <c r="A37" s="2"/>
      <c r="B37" s="2"/>
      <c r="C37" s="2"/>
      <c r="D37" s="2"/>
      <c r="E37" s="2"/>
    </row>
    <row r="38" spans="1:5" ht="42.75" customHeight="1" x14ac:dyDescent="0.2">
      <c r="A38" s="14" t="s">
        <v>161</v>
      </c>
      <c r="B38" s="15" t="s">
        <v>162</v>
      </c>
      <c r="C38" s="1" t="s">
        <v>163</v>
      </c>
      <c r="D38" s="148" t="s">
        <v>164</v>
      </c>
      <c r="E38" s="148"/>
    </row>
    <row r="39" spans="1:5" ht="30" customHeight="1" x14ac:dyDescent="0.2">
      <c r="A39" s="14" t="s">
        <v>165</v>
      </c>
      <c r="B39" s="17" t="s">
        <v>831</v>
      </c>
      <c r="C39" s="2"/>
      <c r="D39" s="147" t="s">
        <v>167</v>
      </c>
      <c r="E39" s="147"/>
    </row>
    <row r="40" spans="1:5" ht="48" customHeight="1" x14ac:dyDescent="0.4">
      <c r="A40" s="2"/>
      <c r="B40" s="149"/>
      <c r="C40" s="149"/>
      <c r="D40" s="149"/>
      <c r="E40" s="149"/>
    </row>
    <row r="41" spans="1:5" x14ac:dyDescent="0.2">
      <c r="A41" s="2"/>
      <c r="B41" s="2"/>
      <c r="C41" s="2"/>
      <c r="D41" s="2"/>
      <c r="E41" s="2"/>
    </row>
    <row r="42" spans="1:5" x14ac:dyDescent="0.2">
      <c r="A42" s="2"/>
      <c r="B42" s="2"/>
      <c r="C42" s="2"/>
      <c r="D42" s="2"/>
      <c r="E42" s="2"/>
    </row>
    <row r="43" spans="1:5" x14ac:dyDescent="0.2">
      <c r="A43" s="2"/>
      <c r="B43" s="2"/>
      <c r="C43" s="2"/>
      <c r="D43" s="2"/>
      <c r="E43" s="2"/>
    </row>
    <row r="44" spans="1:5" x14ac:dyDescent="0.2">
      <c r="A44" s="2"/>
      <c r="B44" s="2"/>
      <c r="C44" s="2"/>
      <c r="D44" s="2"/>
      <c r="E44" s="2"/>
    </row>
    <row r="45" spans="1:5" x14ac:dyDescent="0.2">
      <c r="A45" s="2"/>
      <c r="B45" s="2"/>
      <c r="C45" s="2"/>
      <c r="D45" s="2"/>
      <c r="E45" s="2"/>
    </row>
    <row r="46" spans="1:5" x14ac:dyDescent="0.2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61"/>
  <sheetViews>
    <sheetView view="pageBreakPreview" topLeftCell="A28" zoomScaleNormal="100" zoomScaleSheetLayoutView="100" workbookViewId="0">
      <selection activeCell="F60" sqref="F60"/>
    </sheetView>
  </sheetViews>
  <sheetFormatPr defaultColWidth="8" defaultRowHeight="12.75" customHeight="1" x14ac:dyDescent="0.2"/>
  <cols>
    <col min="1" max="1" width="58.85546875" style="2" customWidth="1"/>
    <col min="2" max="2" width="5.42578125" style="2" customWidth="1"/>
    <col min="3" max="4" width="20.5703125" style="134" customWidth="1"/>
    <col min="5" max="256" width="9.140625" style="2" customWidth="1"/>
  </cols>
  <sheetData>
    <row r="1" spans="1:4" x14ac:dyDescent="0.2">
      <c r="A1" s="2" t="str">
        <f>'1'!A1</f>
        <v>Naziv investicionog fonda: ONIF Kristal Cash Plus fund</v>
      </c>
      <c r="C1" s="133"/>
    </row>
    <row r="2" spans="1:4" x14ac:dyDescent="0.2">
      <c r="A2" s="2" t="str">
        <f>'1'!A2</f>
        <v xml:space="preserve">Registarski broj investicionog fonda: </v>
      </c>
      <c r="C2" s="133"/>
    </row>
    <row r="3" spans="1:4" x14ac:dyDescent="0.2">
      <c r="A3" s="2" t="str">
        <f>'1'!A3</f>
        <v>Naziv društva za upravljanje investicionim fondom: Društvo za upravljanje investicionim fondovima Kristal invest A.D. Banja Luka</v>
      </c>
      <c r="C3" s="133"/>
    </row>
    <row r="4" spans="1:4" x14ac:dyDescent="0.2">
      <c r="A4" s="2" t="str">
        <f>'1'!A4</f>
        <v>Matični broj društva za upravljanje investicionim fondom: 01935615</v>
      </c>
      <c r="C4" s="133"/>
    </row>
    <row r="5" spans="1:4" x14ac:dyDescent="0.2">
      <c r="A5" s="2" t="str">
        <f>'1'!A5</f>
        <v>JIB društva za upravljanje investicionim fondom: 4400819920004</v>
      </c>
      <c r="C5" s="133"/>
    </row>
    <row r="6" spans="1:4" x14ac:dyDescent="0.2">
      <c r="A6" s="2" t="str">
        <f>'1'!A6</f>
        <v>JIB zatvorenog investicionog fonda: JP-N-20</v>
      </c>
      <c r="C6" s="133"/>
    </row>
    <row r="9" spans="1:4" x14ac:dyDescent="0.2">
      <c r="A9" s="154" t="s">
        <v>279</v>
      </c>
      <c r="B9" s="154"/>
      <c r="C9" s="154"/>
      <c r="D9" s="154"/>
    </row>
    <row r="10" spans="1:4" x14ac:dyDescent="0.2">
      <c r="A10" s="154" t="s">
        <v>280</v>
      </c>
      <c r="B10" s="154"/>
      <c r="C10" s="154"/>
      <c r="D10" s="154"/>
    </row>
    <row r="11" spans="1:4" x14ac:dyDescent="0.2">
      <c r="A11" s="154" t="s">
        <v>281</v>
      </c>
      <c r="B11" s="154"/>
      <c r="C11" s="154"/>
      <c r="D11" s="154"/>
    </row>
    <row r="13" spans="1:4" x14ac:dyDescent="0.2">
      <c r="D13" s="134" t="s">
        <v>8</v>
      </c>
    </row>
    <row r="14" spans="1:4" ht="18" customHeight="1" x14ac:dyDescent="0.2">
      <c r="A14" s="150" t="s">
        <v>282</v>
      </c>
      <c r="B14" s="150" t="s">
        <v>11</v>
      </c>
      <c r="C14" s="152" t="s">
        <v>283</v>
      </c>
      <c r="D14" s="153"/>
    </row>
    <row r="15" spans="1:4" x14ac:dyDescent="0.2">
      <c r="A15" s="151"/>
      <c r="B15" s="151"/>
      <c r="C15" s="135" t="s">
        <v>12</v>
      </c>
      <c r="D15" s="136" t="s">
        <v>171</v>
      </c>
    </row>
    <row r="16" spans="1:4" x14ac:dyDescent="0.2">
      <c r="A16" s="5">
        <v>1</v>
      </c>
      <c r="B16" s="5">
        <v>2</v>
      </c>
      <c r="C16" s="137">
        <v>3</v>
      </c>
      <c r="D16" s="137">
        <v>4</v>
      </c>
    </row>
    <row r="17" spans="1:5" ht="25.5" customHeight="1" x14ac:dyDescent="0.2">
      <c r="A17" s="32" t="s">
        <v>284</v>
      </c>
      <c r="B17" s="24">
        <v>401</v>
      </c>
      <c r="C17" s="138">
        <f>C18+C20+C22</f>
        <v>540876</v>
      </c>
      <c r="D17" s="138">
        <v>2662105</v>
      </c>
    </row>
    <row r="18" spans="1:5" x14ac:dyDescent="0.2">
      <c r="A18" s="6" t="s">
        <v>285</v>
      </c>
      <c r="B18" s="24">
        <v>402</v>
      </c>
      <c r="C18" s="139">
        <v>436741</v>
      </c>
      <c r="D18" s="139">
        <v>0</v>
      </c>
    </row>
    <row r="19" spans="1:5" x14ac:dyDescent="0.2">
      <c r="A19" s="6" t="s">
        <v>286</v>
      </c>
      <c r="B19" s="24">
        <v>403</v>
      </c>
      <c r="C19" s="139">
        <v>0</v>
      </c>
      <c r="D19" s="139">
        <v>0</v>
      </c>
    </row>
    <row r="20" spans="1:5" x14ac:dyDescent="0.2">
      <c r="A20" s="6" t="s">
        <v>287</v>
      </c>
      <c r="B20" s="24">
        <v>404</v>
      </c>
      <c r="C20" s="139">
        <v>6466</v>
      </c>
      <c r="D20" s="139">
        <v>10183</v>
      </c>
    </row>
    <row r="21" spans="1:5" ht="15.75" customHeight="1" x14ac:dyDescent="0.2">
      <c r="A21" s="6" t="s">
        <v>288</v>
      </c>
      <c r="B21" s="24">
        <v>405</v>
      </c>
      <c r="C21" s="139">
        <v>0</v>
      </c>
      <c r="D21" s="139">
        <v>0</v>
      </c>
    </row>
    <row r="22" spans="1:5" ht="15.75" customHeight="1" x14ac:dyDescent="0.2">
      <c r="A22" s="6" t="s">
        <v>289</v>
      </c>
      <c r="B22" s="24">
        <v>406</v>
      </c>
      <c r="C22" s="139">
        <v>97669</v>
      </c>
      <c r="D22" s="139">
        <v>2651922</v>
      </c>
    </row>
    <row r="23" spans="1:5" x14ac:dyDescent="0.2">
      <c r="A23" s="6" t="s">
        <v>290</v>
      </c>
      <c r="B23" s="24">
        <v>407</v>
      </c>
      <c r="C23" s="139">
        <f>C27+C29+C30+C31+C32</f>
        <v>55696</v>
      </c>
      <c r="D23" s="139">
        <v>2731014</v>
      </c>
    </row>
    <row r="24" spans="1:5" ht="15" customHeight="1" x14ac:dyDescent="0.2">
      <c r="A24" s="6" t="s">
        <v>291</v>
      </c>
      <c r="B24" s="24">
        <v>408</v>
      </c>
      <c r="C24" s="139">
        <v>0</v>
      </c>
      <c r="D24" s="139">
        <v>0</v>
      </c>
    </row>
    <row r="25" spans="1:5" x14ac:dyDescent="0.2">
      <c r="A25" s="6" t="s">
        <v>292</v>
      </c>
      <c r="B25" s="24">
        <v>409</v>
      </c>
      <c r="C25" s="139">
        <v>0</v>
      </c>
      <c r="D25" s="139">
        <v>0</v>
      </c>
    </row>
    <row r="26" spans="1:5" x14ac:dyDescent="0.2">
      <c r="A26" s="6" t="s">
        <v>293</v>
      </c>
      <c r="B26" s="24">
        <v>410</v>
      </c>
      <c r="C26" s="139">
        <v>0</v>
      </c>
      <c r="D26" s="139">
        <v>2550000</v>
      </c>
    </row>
    <row r="27" spans="1:5" x14ac:dyDescent="0.2">
      <c r="A27" s="6" t="s">
        <v>294</v>
      </c>
      <c r="B27" s="24">
        <v>411</v>
      </c>
      <c r="C27" s="139">
        <v>30377</v>
      </c>
      <c r="D27" s="139">
        <v>167484</v>
      </c>
    </row>
    <row r="28" spans="1:5" x14ac:dyDescent="0.2">
      <c r="A28" s="6" t="s">
        <v>295</v>
      </c>
      <c r="B28" s="24">
        <v>412</v>
      </c>
      <c r="C28" s="139">
        <v>0</v>
      </c>
      <c r="D28" s="139">
        <v>0</v>
      </c>
    </row>
    <row r="29" spans="1:5" x14ac:dyDescent="0.2">
      <c r="A29" s="6" t="s">
        <v>296</v>
      </c>
      <c r="B29" s="24">
        <v>413</v>
      </c>
      <c r="C29" s="139">
        <v>176</v>
      </c>
      <c r="D29" s="139">
        <v>176</v>
      </c>
    </row>
    <row r="30" spans="1:5" x14ac:dyDescent="0.2">
      <c r="A30" s="6" t="s">
        <v>297</v>
      </c>
      <c r="B30" s="24">
        <v>414</v>
      </c>
      <c r="C30" s="139">
        <v>1755</v>
      </c>
      <c r="D30" s="139">
        <v>0</v>
      </c>
    </row>
    <row r="31" spans="1:5" x14ac:dyDescent="0.2">
      <c r="A31" s="6" t="s">
        <v>298</v>
      </c>
      <c r="B31" s="24">
        <v>415</v>
      </c>
      <c r="C31" s="139">
        <v>1199</v>
      </c>
      <c r="D31" s="139">
        <v>0</v>
      </c>
    </row>
    <row r="32" spans="1:5" x14ac:dyDescent="0.2">
      <c r="A32" s="6" t="s">
        <v>299</v>
      </c>
      <c r="B32" s="24">
        <v>416</v>
      </c>
      <c r="C32" s="139">
        <v>22189</v>
      </c>
      <c r="D32" s="139">
        <v>2073</v>
      </c>
      <c r="E32" s="33">
        <f>C32-F56</f>
        <v>22189</v>
      </c>
    </row>
    <row r="33" spans="1:4" x14ac:dyDescent="0.2">
      <c r="A33" s="6" t="s">
        <v>300</v>
      </c>
      <c r="B33" s="24">
        <v>417</v>
      </c>
      <c r="C33" s="139">
        <v>0</v>
      </c>
      <c r="D33" s="139">
        <v>0</v>
      </c>
    </row>
    <row r="34" spans="1:4" x14ac:dyDescent="0.2">
      <c r="A34" s="6" t="s">
        <v>301</v>
      </c>
      <c r="B34" s="24">
        <v>418</v>
      </c>
      <c r="C34" s="139">
        <v>0</v>
      </c>
      <c r="D34" s="139">
        <v>11281</v>
      </c>
    </row>
    <row r="35" spans="1:4" ht="14.25" customHeight="1" x14ac:dyDescent="0.2">
      <c r="A35" s="6" t="s">
        <v>302</v>
      </c>
      <c r="B35" s="24">
        <v>419</v>
      </c>
      <c r="C35" s="140">
        <f>C17-C23</f>
        <v>485180</v>
      </c>
      <c r="D35" s="139">
        <v>0</v>
      </c>
    </row>
    <row r="36" spans="1:4" x14ac:dyDescent="0.2">
      <c r="A36" s="6" t="s">
        <v>303</v>
      </c>
      <c r="B36" s="24">
        <v>420</v>
      </c>
      <c r="C36" s="139">
        <v>0</v>
      </c>
      <c r="D36" s="139">
        <v>68909</v>
      </c>
    </row>
    <row r="37" spans="1:4" ht="25.5" customHeight="1" x14ac:dyDescent="0.2">
      <c r="A37" s="34" t="s">
        <v>304</v>
      </c>
      <c r="B37" s="31">
        <v>421</v>
      </c>
      <c r="C37" s="139">
        <v>0</v>
      </c>
      <c r="D37" s="139">
        <v>0</v>
      </c>
    </row>
    <row r="38" spans="1:4" x14ac:dyDescent="0.2">
      <c r="A38" s="6" t="s">
        <v>305</v>
      </c>
      <c r="B38" s="24">
        <v>422</v>
      </c>
      <c r="C38" s="139">
        <v>0</v>
      </c>
      <c r="D38" s="139">
        <v>0</v>
      </c>
    </row>
    <row r="39" spans="1:4" x14ac:dyDescent="0.2">
      <c r="A39" s="6" t="s">
        <v>306</v>
      </c>
      <c r="B39" s="24">
        <v>423</v>
      </c>
      <c r="C39" s="139">
        <v>0</v>
      </c>
      <c r="D39" s="139">
        <v>0</v>
      </c>
    </row>
    <row r="40" spans="1:4" x14ac:dyDescent="0.2">
      <c r="A40" s="6" t="s">
        <v>307</v>
      </c>
      <c r="B40" s="24">
        <v>424</v>
      </c>
      <c r="C40" s="139">
        <v>0</v>
      </c>
      <c r="D40" s="139">
        <v>0</v>
      </c>
    </row>
    <row r="41" spans="1:4" x14ac:dyDescent="0.2">
      <c r="A41" s="6" t="s">
        <v>308</v>
      </c>
      <c r="B41" s="24">
        <v>425</v>
      </c>
      <c r="C41" s="139">
        <v>1248193</v>
      </c>
      <c r="D41" s="139">
        <v>4971</v>
      </c>
    </row>
    <row r="42" spans="1:4" x14ac:dyDescent="0.2">
      <c r="A42" s="6" t="s">
        <v>309</v>
      </c>
      <c r="B42" s="24">
        <v>426</v>
      </c>
      <c r="C42" s="139">
        <v>1248193</v>
      </c>
      <c r="D42" s="139">
        <v>4971</v>
      </c>
    </row>
    <row r="43" spans="1:4" x14ac:dyDescent="0.2">
      <c r="A43" s="6" t="s">
        <v>310</v>
      </c>
      <c r="B43" s="24">
        <v>427</v>
      </c>
      <c r="C43" s="139">
        <v>0</v>
      </c>
      <c r="D43" s="139">
        <v>0</v>
      </c>
    </row>
    <row r="44" spans="1:4" x14ac:dyDescent="0.2">
      <c r="A44" s="6" t="s">
        <v>311</v>
      </c>
      <c r="B44" s="24">
        <v>428</v>
      </c>
      <c r="C44" s="139">
        <v>0</v>
      </c>
      <c r="D44" s="139">
        <v>0</v>
      </c>
    </row>
    <row r="45" spans="1:4" x14ac:dyDescent="0.2">
      <c r="A45" s="6" t="s">
        <v>312</v>
      </c>
      <c r="B45" s="24">
        <v>429</v>
      </c>
      <c r="C45" s="139">
        <v>0</v>
      </c>
      <c r="D45" s="139">
        <v>0</v>
      </c>
    </row>
    <row r="46" spans="1:4" ht="24.75" customHeight="1" x14ac:dyDescent="0.2">
      <c r="A46" s="12" t="s">
        <v>313</v>
      </c>
      <c r="B46" s="24">
        <v>430</v>
      </c>
      <c r="C46" s="139">
        <v>0</v>
      </c>
      <c r="D46" s="139">
        <v>0</v>
      </c>
    </row>
    <row r="47" spans="1:4" x14ac:dyDescent="0.2">
      <c r="A47" s="6" t="s">
        <v>314</v>
      </c>
      <c r="B47" s="24">
        <v>431</v>
      </c>
      <c r="C47" s="139">
        <v>0</v>
      </c>
      <c r="D47" s="139">
        <v>0</v>
      </c>
    </row>
    <row r="48" spans="1:4" x14ac:dyDescent="0.2">
      <c r="A48" s="6" t="s">
        <v>315</v>
      </c>
      <c r="B48" s="24">
        <v>432</v>
      </c>
      <c r="C48" s="139">
        <v>1248193</v>
      </c>
      <c r="D48" s="139">
        <v>4971</v>
      </c>
    </row>
    <row r="49" spans="1:6" x14ac:dyDescent="0.2">
      <c r="A49" s="6" t="s">
        <v>316</v>
      </c>
      <c r="B49" s="24">
        <v>433</v>
      </c>
      <c r="C49" s="139">
        <f>C17</f>
        <v>540876</v>
      </c>
      <c r="D49" s="139">
        <v>2662105</v>
      </c>
    </row>
    <row r="50" spans="1:6" x14ac:dyDescent="0.2">
      <c r="A50" s="6" t="s">
        <v>317</v>
      </c>
      <c r="B50" s="24">
        <v>434</v>
      </c>
      <c r="C50" s="139">
        <f>C23+C41</f>
        <v>1303889</v>
      </c>
      <c r="D50" s="139">
        <v>2735985</v>
      </c>
    </row>
    <row r="51" spans="1:6" x14ac:dyDescent="0.2">
      <c r="A51" s="6" t="s">
        <v>318</v>
      </c>
      <c r="B51" s="24">
        <v>435</v>
      </c>
      <c r="C51" s="139">
        <v>0</v>
      </c>
      <c r="D51" s="139">
        <v>0</v>
      </c>
    </row>
    <row r="52" spans="1:6" x14ac:dyDescent="0.2">
      <c r="A52" s="6" t="s">
        <v>319</v>
      </c>
      <c r="B52" s="24">
        <v>436</v>
      </c>
      <c r="C52" s="139">
        <f>C50-C49</f>
        <v>763013</v>
      </c>
      <c r="D52" s="139">
        <v>73880</v>
      </c>
    </row>
    <row r="53" spans="1:6" x14ac:dyDescent="0.2">
      <c r="A53" s="6" t="s">
        <v>320</v>
      </c>
      <c r="B53" s="24">
        <v>437</v>
      </c>
      <c r="C53" s="139">
        <v>2861648</v>
      </c>
      <c r="D53" s="139">
        <v>144566</v>
      </c>
    </row>
    <row r="54" spans="1:6" x14ac:dyDescent="0.2">
      <c r="A54" s="6" t="s">
        <v>321</v>
      </c>
      <c r="B54" s="24">
        <v>438</v>
      </c>
      <c r="C54" s="139">
        <v>0</v>
      </c>
      <c r="D54" s="139">
        <v>0</v>
      </c>
    </row>
    <row r="55" spans="1:6" x14ac:dyDescent="0.2">
      <c r="A55" s="6" t="s">
        <v>322</v>
      </c>
      <c r="B55" s="24">
        <v>439</v>
      </c>
      <c r="C55" s="139">
        <v>0</v>
      </c>
      <c r="D55" s="139">
        <v>0</v>
      </c>
    </row>
    <row r="56" spans="1:6" ht="22.5" customHeight="1" x14ac:dyDescent="0.2">
      <c r="A56" s="12" t="s">
        <v>323</v>
      </c>
      <c r="B56" s="24">
        <v>440</v>
      </c>
      <c r="C56" s="139">
        <f>C53-C52</f>
        <v>2098635</v>
      </c>
      <c r="D56" s="139">
        <v>70686</v>
      </c>
      <c r="E56" s="2">
        <v>2098635</v>
      </c>
      <c r="F56" s="33">
        <f>E56-C56</f>
        <v>0</v>
      </c>
    </row>
    <row r="57" spans="1:6" x14ac:dyDescent="0.2">
      <c r="C57" s="140"/>
    </row>
    <row r="58" spans="1:6" ht="24.75" customHeight="1" x14ac:dyDescent="0.2">
      <c r="A58" s="14" t="s">
        <v>161</v>
      </c>
      <c r="B58" s="1" t="s">
        <v>163</v>
      </c>
      <c r="C58" s="134" t="s">
        <v>324</v>
      </c>
      <c r="D58" s="141" t="s">
        <v>164</v>
      </c>
    </row>
    <row r="59" spans="1:6" ht="24.75" customHeight="1" x14ac:dyDescent="0.2">
      <c r="A59" s="35" t="s">
        <v>165</v>
      </c>
      <c r="C59" s="35" t="s">
        <v>831</v>
      </c>
      <c r="D59" s="144" t="s">
        <v>833</v>
      </c>
    </row>
    <row r="60" spans="1:6" ht="22.5" customHeight="1" x14ac:dyDescent="0.2"/>
    <row r="61" spans="1:6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V35"/>
  <sheetViews>
    <sheetView view="pageBreakPreview" zoomScaleNormal="100" zoomScaleSheetLayoutView="100" workbookViewId="0">
      <selection activeCell="J32" sqref="J32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2" customWidth="1"/>
    <col min="7" max="7" width="18.28515625" style="36" hidden="1" customWidth="1"/>
    <col min="8" max="256" width="9.140625" style="36" customWidth="1"/>
  </cols>
  <sheetData>
    <row r="2" spans="2:6" x14ac:dyDescent="0.2">
      <c r="B2" s="2" t="str">
        <f>'1'!A1</f>
        <v>Naziv investicionog fonda: ONIF Kristal Cash Plus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zatvorenog investicionog fonda: JP-N-20</v>
      </c>
    </row>
    <row r="10" spans="2:6" x14ac:dyDescent="0.2">
      <c r="B10" s="154" t="s">
        <v>325</v>
      </c>
      <c r="C10" s="154"/>
      <c r="D10" s="154"/>
      <c r="E10" s="154"/>
      <c r="F10" s="154"/>
    </row>
    <row r="11" spans="2:6" x14ac:dyDescent="0.2">
      <c r="B11" s="154" t="s">
        <v>326</v>
      </c>
      <c r="C11" s="154"/>
      <c r="D11" s="154"/>
      <c r="E11" s="154"/>
      <c r="F11" s="154"/>
    </row>
    <row r="12" spans="2:6" x14ac:dyDescent="0.2">
      <c r="B12" s="1"/>
      <c r="C12" s="1"/>
      <c r="D12" s="1"/>
      <c r="E12" s="127"/>
      <c r="F12" s="127"/>
    </row>
    <row r="13" spans="2:6" x14ac:dyDescent="0.2">
      <c r="F13" s="2" t="s">
        <v>8</v>
      </c>
    </row>
    <row r="14" spans="2:6" ht="25.5" customHeight="1" x14ac:dyDescent="0.2">
      <c r="B14" s="9" t="s">
        <v>327</v>
      </c>
      <c r="C14" s="4" t="s">
        <v>328</v>
      </c>
      <c r="D14" s="4" t="s">
        <v>11</v>
      </c>
      <c r="E14" s="4" t="s">
        <v>12</v>
      </c>
      <c r="F14" s="4" t="s">
        <v>171</v>
      </c>
    </row>
    <row r="15" spans="2:6" x14ac:dyDescent="0.2">
      <c r="B15" s="37">
        <v>1</v>
      </c>
      <c r="C15" s="37">
        <v>2</v>
      </c>
      <c r="D15" s="37">
        <v>3</v>
      </c>
      <c r="E15" s="37">
        <v>4</v>
      </c>
      <c r="F15" s="37">
        <v>5</v>
      </c>
    </row>
    <row r="16" spans="2:6" ht="19.5" customHeight="1" x14ac:dyDescent="0.2">
      <c r="B16" s="37" t="s">
        <v>329</v>
      </c>
      <c r="C16" s="38" t="s">
        <v>330</v>
      </c>
      <c r="D16" s="37">
        <v>501</v>
      </c>
      <c r="E16" s="39"/>
      <c r="F16" s="39"/>
    </row>
    <row r="17" spans="1:9" ht="20.100000000000001" customHeight="1" x14ac:dyDescent="0.2">
      <c r="B17" s="37" t="s">
        <v>235</v>
      </c>
      <c r="C17" s="38" t="s">
        <v>331</v>
      </c>
      <c r="D17" s="37">
        <v>502</v>
      </c>
      <c r="E17" s="40">
        <v>3933336</v>
      </c>
      <c r="F17" s="40">
        <v>6048307</v>
      </c>
    </row>
    <row r="18" spans="1:9" ht="20.100000000000001" customHeight="1" x14ac:dyDescent="0.2">
      <c r="B18" s="37" t="s">
        <v>237</v>
      </c>
      <c r="C18" s="38" t="s">
        <v>332</v>
      </c>
      <c r="D18" s="37">
        <v>503</v>
      </c>
      <c r="E18" s="41">
        <v>4998721</v>
      </c>
      <c r="F18" s="41">
        <v>7440022</v>
      </c>
    </row>
    <row r="19" spans="1:9" ht="20.100000000000001" customHeight="1" x14ac:dyDescent="0.2">
      <c r="B19" s="37" t="s">
        <v>239</v>
      </c>
      <c r="C19" s="38" t="s">
        <v>333</v>
      </c>
      <c r="D19" s="37">
        <v>504</v>
      </c>
      <c r="E19" s="41">
        <v>0.78690000000000004</v>
      </c>
      <c r="F19" s="41">
        <v>0.81289999999999996</v>
      </c>
    </row>
    <row r="20" spans="1:9" ht="18.75" customHeight="1" x14ac:dyDescent="0.2">
      <c r="B20" s="37" t="s">
        <v>334</v>
      </c>
      <c r="C20" s="38" t="s">
        <v>335</v>
      </c>
      <c r="D20" s="37">
        <v>505</v>
      </c>
      <c r="E20" s="40"/>
      <c r="F20" s="40"/>
    </row>
    <row r="21" spans="1:9" ht="20.100000000000001" customHeight="1" x14ac:dyDescent="0.2">
      <c r="B21" s="37" t="s">
        <v>235</v>
      </c>
      <c r="C21" s="38" t="s">
        <v>336</v>
      </c>
      <c r="D21" s="37">
        <v>506</v>
      </c>
      <c r="E21" s="40">
        <v>2651274</v>
      </c>
      <c r="F21" s="40">
        <v>6001188</v>
      </c>
    </row>
    <row r="22" spans="1:9" ht="20.100000000000001" customHeight="1" x14ac:dyDescent="0.2">
      <c r="B22" s="37" t="s">
        <v>237</v>
      </c>
      <c r="C22" s="38" t="s">
        <v>337</v>
      </c>
      <c r="D22" s="37">
        <v>507</v>
      </c>
      <c r="E22" s="41">
        <v>3390799</v>
      </c>
      <c r="F22" s="41">
        <v>7433184</v>
      </c>
    </row>
    <row r="23" spans="1:9" ht="20.100000000000001" customHeight="1" x14ac:dyDescent="0.2">
      <c r="B23" s="37" t="s">
        <v>239</v>
      </c>
      <c r="C23" s="38" t="s">
        <v>338</v>
      </c>
      <c r="D23" s="37">
        <v>508</v>
      </c>
      <c r="E23" s="41">
        <v>0.78190000000000004</v>
      </c>
      <c r="F23" s="41">
        <v>0.80740000000000001</v>
      </c>
    </row>
    <row r="24" spans="1:9" ht="20.100000000000001" customHeight="1" x14ac:dyDescent="0.2">
      <c r="B24" s="37" t="s">
        <v>339</v>
      </c>
      <c r="C24" s="38" t="s">
        <v>340</v>
      </c>
      <c r="D24" s="37">
        <v>509</v>
      </c>
      <c r="E24" s="40"/>
      <c r="F24" s="40"/>
      <c r="G24" s="42" t="s">
        <v>341</v>
      </c>
    </row>
    <row r="25" spans="1:9" ht="18" customHeight="1" x14ac:dyDescent="0.2">
      <c r="B25" s="37" t="s">
        <v>235</v>
      </c>
      <c r="C25" s="38" t="s">
        <v>342</v>
      </c>
      <c r="D25" s="37">
        <v>510</v>
      </c>
      <c r="E25" s="41">
        <v>9.0691443891272022E-3</v>
      </c>
      <c r="F25" s="41">
        <v>9.1999999999999998E-3</v>
      </c>
      <c r="G25" s="43">
        <v>103598555.66</v>
      </c>
      <c r="H25" s="36">
        <v>2943166.2850136613</v>
      </c>
      <c r="I25" s="36">
        <f>'2'!D23/'5'!H25</f>
        <v>9.0691443891272022E-3</v>
      </c>
    </row>
    <row r="26" spans="1:9" ht="18.75" customHeight="1" x14ac:dyDescent="0.2">
      <c r="B26" s="37" t="s">
        <v>237</v>
      </c>
      <c r="C26" s="38" t="s">
        <v>343</v>
      </c>
      <c r="D26" s="37">
        <v>511</v>
      </c>
      <c r="E26" s="142">
        <v>-6.3265198758260402E-3</v>
      </c>
      <c r="F26" s="142">
        <v>-6.8999999999999999E-3</v>
      </c>
      <c r="G26" s="36" t="s">
        <v>344</v>
      </c>
      <c r="I26" s="36">
        <f>'2'!D36/'5'!H25</f>
        <v>6.326519875826035E-3</v>
      </c>
    </row>
    <row r="27" spans="1:9" ht="20.100000000000001" customHeight="1" x14ac:dyDescent="0.2">
      <c r="B27" s="37" t="s">
        <v>239</v>
      </c>
      <c r="C27" s="38" t="s">
        <v>345</v>
      </c>
      <c r="D27" s="37">
        <v>512</v>
      </c>
      <c r="E27" s="40">
        <v>0</v>
      </c>
      <c r="F27" s="40">
        <v>0</v>
      </c>
    </row>
    <row r="28" spans="1:9" ht="20.100000000000001" customHeight="1" x14ac:dyDescent="0.2">
      <c r="B28" s="37" t="s">
        <v>241</v>
      </c>
      <c r="C28" s="38" t="s">
        <v>346</v>
      </c>
      <c r="D28" s="37">
        <v>513</v>
      </c>
      <c r="E28" s="41">
        <v>-0.32590000000000002</v>
      </c>
      <c r="F28" s="41">
        <v>-7.7999999999999996E-3</v>
      </c>
    </row>
    <row r="31" spans="1:9" ht="16.5" customHeight="1" x14ac:dyDescent="0.2">
      <c r="A31" s="155" t="s">
        <v>161</v>
      </c>
      <c r="B31" s="155"/>
      <c r="C31" s="15" t="s">
        <v>347</v>
      </c>
      <c r="D31" s="156" t="s">
        <v>163</v>
      </c>
      <c r="E31" s="145" t="s">
        <v>348</v>
      </c>
      <c r="F31" s="145"/>
    </row>
    <row r="32" spans="1:9" ht="16.5" customHeight="1" x14ac:dyDescent="0.2">
      <c r="A32" s="155" t="s">
        <v>760</v>
      </c>
      <c r="B32" s="155"/>
      <c r="C32" s="17" t="s">
        <v>831</v>
      </c>
      <c r="D32" s="156"/>
      <c r="E32" s="145"/>
      <c r="F32" s="145"/>
    </row>
    <row r="33" spans="3:7" x14ac:dyDescent="0.2">
      <c r="E33" s="146" t="s">
        <v>167</v>
      </c>
      <c r="F33" s="146"/>
    </row>
    <row r="34" spans="3:7" ht="17.25" customHeight="1" x14ac:dyDescent="0.2"/>
    <row r="35" spans="3:7" ht="23.25" customHeight="1" x14ac:dyDescent="0.4">
      <c r="C35" s="149"/>
      <c r="D35" s="149"/>
      <c r="E35" s="149"/>
      <c r="F35" s="149"/>
      <c r="G35" s="149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65"/>
  <sheetViews>
    <sheetView view="pageBreakPreview" topLeftCell="A43" zoomScaleNormal="100" zoomScaleSheetLayoutView="100" workbookViewId="0">
      <selection activeCell="E56" sqref="E56"/>
    </sheetView>
  </sheetViews>
  <sheetFormatPr defaultColWidth="8" defaultRowHeight="12.75" customHeight="1" x14ac:dyDescent="0.2"/>
  <cols>
    <col min="1" max="1" width="47" style="20" customWidth="1"/>
    <col min="2" max="2" width="10.7109375" style="44" customWidth="1"/>
    <col min="3" max="3" width="11.85546875" style="3" customWidth="1"/>
    <col min="4" max="4" width="5.140625" style="2" customWidth="1"/>
    <col min="5" max="5" width="12.5703125" style="45" customWidth="1"/>
    <col min="6" max="6" width="5.28515625" style="15" customWidth="1"/>
    <col min="7" max="7" width="12.7109375" style="46" customWidth="1"/>
    <col min="8" max="8" width="5.28515625" style="15" customWidth="1"/>
    <col min="9" max="9" width="16.5703125" style="47" customWidth="1"/>
    <col min="10" max="10" width="7.5703125" style="15" customWidth="1"/>
    <col min="11" max="11" width="12" style="46" customWidth="1"/>
    <col min="12" max="12" width="5.42578125" style="48" customWidth="1"/>
    <col min="13" max="13" width="16.85546875" style="47" customWidth="1"/>
    <col min="14" max="14" width="6.42578125" style="15" customWidth="1"/>
    <col min="15" max="15" width="13.140625" style="46" customWidth="1"/>
    <col min="16" max="16" width="6.42578125" style="15" customWidth="1"/>
    <col min="17" max="17" width="13.28515625" style="46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ONIF Kristal Cash Plus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zatvorenog investicionog fonda: JP-N-20</v>
      </c>
    </row>
    <row r="8" spans="1:18" x14ac:dyDescent="0.2">
      <c r="A8" s="154" t="s">
        <v>349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</row>
    <row r="9" spans="1:18" x14ac:dyDescent="0.2">
      <c r="A9" s="154" t="s">
        <v>350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</row>
    <row r="10" spans="1:18" x14ac:dyDescent="0.2">
      <c r="A10" s="16"/>
      <c r="B10" s="49"/>
      <c r="C10" s="50"/>
      <c r="D10" s="51"/>
      <c r="E10" s="52"/>
      <c r="F10" s="53"/>
      <c r="G10" s="54"/>
      <c r="H10" s="53"/>
      <c r="I10" s="55"/>
      <c r="J10" s="53"/>
      <c r="K10" s="54"/>
      <c r="L10" s="56"/>
      <c r="M10" s="55"/>
      <c r="N10" s="53"/>
      <c r="O10" s="54"/>
      <c r="P10" s="53"/>
      <c r="Q10" s="54"/>
    </row>
    <row r="11" spans="1:18" x14ac:dyDescent="0.2">
      <c r="A11" s="20" t="s">
        <v>351</v>
      </c>
    </row>
    <row r="12" spans="1:18" ht="45.75" customHeight="1" x14ac:dyDescent="0.2">
      <c r="A12" s="164" t="s">
        <v>352</v>
      </c>
      <c r="B12" s="165"/>
      <c r="C12" s="166"/>
      <c r="D12" s="159" t="s">
        <v>11</v>
      </c>
      <c r="E12" s="162" t="s">
        <v>353</v>
      </c>
      <c r="F12" s="159" t="s">
        <v>11</v>
      </c>
      <c r="G12" s="157" t="s">
        <v>354</v>
      </c>
      <c r="H12" s="159" t="s">
        <v>11</v>
      </c>
      <c r="I12" s="167" t="s">
        <v>355</v>
      </c>
      <c r="J12" s="159" t="s">
        <v>11</v>
      </c>
      <c r="K12" s="157" t="s">
        <v>356</v>
      </c>
      <c r="L12" s="169" t="s">
        <v>11</v>
      </c>
      <c r="M12" s="167" t="s">
        <v>357</v>
      </c>
      <c r="N12" s="159" t="s">
        <v>11</v>
      </c>
      <c r="O12" s="157" t="s">
        <v>358</v>
      </c>
      <c r="P12" s="159" t="s">
        <v>11</v>
      </c>
      <c r="Q12" s="157" t="s">
        <v>359</v>
      </c>
      <c r="R12" s="57"/>
    </row>
    <row r="13" spans="1:18" ht="63" customHeight="1" x14ac:dyDescent="0.2">
      <c r="A13" s="4" t="s">
        <v>360</v>
      </c>
      <c r="B13" s="4" t="s">
        <v>361</v>
      </c>
      <c r="C13" s="4" t="s">
        <v>362</v>
      </c>
      <c r="D13" s="160"/>
      <c r="E13" s="163"/>
      <c r="F13" s="160"/>
      <c r="G13" s="158"/>
      <c r="H13" s="160"/>
      <c r="I13" s="168"/>
      <c r="J13" s="160"/>
      <c r="K13" s="158"/>
      <c r="L13" s="170"/>
      <c r="M13" s="168"/>
      <c r="N13" s="160"/>
      <c r="O13" s="158"/>
      <c r="P13" s="160"/>
      <c r="Q13" s="158"/>
      <c r="R13" s="57">
        <v>102235371.31999999</v>
      </c>
    </row>
    <row r="14" spans="1:18" x14ac:dyDescent="0.2">
      <c r="A14" s="164">
        <v>1</v>
      </c>
      <c r="B14" s="165"/>
      <c r="C14" s="166"/>
      <c r="D14" s="161"/>
      <c r="E14" s="58">
        <v>2</v>
      </c>
      <c r="F14" s="161"/>
      <c r="G14" s="58">
        <v>3</v>
      </c>
      <c r="H14" s="161"/>
      <c r="I14" s="4">
        <v>4</v>
      </c>
      <c r="J14" s="161"/>
      <c r="K14" s="58">
        <v>5</v>
      </c>
      <c r="L14" s="171"/>
      <c r="M14" s="4">
        <v>6</v>
      </c>
      <c r="N14" s="161"/>
      <c r="O14" s="58">
        <v>7</v>
      </c>
      <c r="P14" s="161"/>
      <c r="Q14" s="58">
        <v>8</v>
      </c>
      <c r="R14" s="57"/>
    </row>
    <row r="15" spans="1:18" ht="19.5" customHeight="1" x14ac:dyDescent="0.2">
      <c r="A15" s="59" t="s">
        <v>363</v>
      </c>
      <c r="B15" s="4"/>
      <c r="C15" s="24"/>
      <c r="D15" s="37" t="s">
        <v>364</v>
      </c>
      <c r="E15" s="60"/>
      <c r="F15" s="61" t="s">
        <v>365</v>
      </c>
      <c r="G15" s="62"/>
      <c r="H15" s="63" t="s">
        <v>366</v>
      </c>
      <c r="I15" s="64"/>
      <c r="J15" s="63" t="s">
        <v>367</v>
      </c>
      <c r="K15" s="65"/>
      <c r="L15" s="63" t="s">
        <v>368</v>
      </c>
      <c r="M15" s="143"/>
      <c r="N15" s="61" t="s">
        <v>369</v>
      </c>
      <c r="O15" s="65"/>
      <c r="P15" s="61" t="s">
        <v>370</v>
      </c>
      <c r="Q15" s="65"/>
      <c r="R15" s="66"/>
    </row>
    <row r="16" spans="1:18" ht="19.5" customHeight="1" x14ac:dyDescent="0.2">
      <c r="A16" s="59" t="s">
        <v>371</v>
      </c>
      <c r="B16" s="4"/>
      <c r="C16" s="24"/>
      <c r="D16" s="37" t="s">
        <v>372</v>
      </c>
      <c r="E16" s="60"/>
      <c r="F16" s="61" t="s">
        <v>373</v>
      </c>
      <c r="G16" s="62"/>
      <c r="H16" s="63" t="s">
        <v>374</v>
      </c>
      <c r="I16" s="64">
        <v>416196.83</v>
      </c>
      <c r="J16" s="63" t="s">
        <v>375</v>
      </c>
      <c r="K16" s="65"/>
      <c r="L16" s="63" t="s">
        <v>376</v>
      </c>
      <c r="M16" s="143">
        <v>416196.83</v>
      </c>
      <c r="N16" s="61" t="s">
        <v>377</v>
      </c>
      <c r="O16" s="65"/>
      <c r="P16" s="61" t="s">
        <v>378</v>
      </c>
      <c r="Q16" s="65">
        <v>15.608000000000001</v>
      </c>
      <c r="R16" s="66"/>
    </row>
    <row r="17" spans="1:18" ht="19.5" customHeight="1" x14ac:dyDescent="0.2">
      <c r="A17" s="59" t="s">
        <v>379</v>
      </c>
      <c r="B17" s="4" t="s">
        <v>380</v>
      </c>
      <c r="C17" s="24" t="s">
        <v>381</v>
      </c>
      <c r="D17" s="37"/>
      <c r="E17" s="60">
        <v>14215270</v>
      </c>
      <c r="F17" s="61"/>
      <c r="G17" s="62">
        <v>0</v>
      </c>
      <c r="H17" s="63"/>
      <c r="I17" s="64">
        <v>0</v>
      </c>
      <c r="J17" s="63"/>
      <c r="K17" s="65">
        <v>0</v>
      </c>
      <c r="L17" s="63"/>
      <c r="M17" s="143">
        <v>0</v>
      </c>
      <c r="N17" s="61"/>
      <c r="O17" s="65">
        <v>1.9497</v>
      </c>
      <c r="P17" s="61"/>
      <c r="Q17" s="65">
        <v>0</v>
      </c>
      <c r="R17" s="66"/>
    </row>
    <row r="18" spans="1:18" ht="19.5" customHeight="1" x14ac:dyDescent="0.2">
      <c r="A18" s="59" t="s">
        <v>382</v>
      </c>
      <c r="B18" s="4" t="s">
        <v>380</v>
      </c>
      <c r="C18" s="24" t="s">
        <v>383</v>
      </c>
      <c r="D18" s="37"/>
      <c r="E18" s="60">
        <v>285527</v>
      </c>
      <c r="F18" s="61"/>
      <c r="G18" s="62">
        <v>0</v>
      </c>
      <c r="H18" s="63"/>
      <c r="I18" s="64">
        <v>0</v>
      </c>
      <c r="J18" s="63"/>
      <c r="K18" s="65">
        <v>0</v>
      </c>
      <c r="L18" s="63"/>
      <c r="M18" s="143">
        <v>0</v>
      </c>
      <c r="N18" s="61"/>
      <c r="O18" s="65">
        <v>24.99</v>
      </c>
      <c r="P18" s="61"/>
      <c r="Q18" s="65">
        <v>0</v>
      </c>
      <c r="R18" s="66"/>
    </row>
    <row r="19" spans="1:18" ht="19.5" customHeight="1" x14ac:dyDescent="0.2">
      <c r="A19" s="59" t="s">
        <v>384</v>
      </c>
      <c r="B19" s="4" t="s">
        <v>380</v>
      </c>
      <c r="C19" s="24" t="s">
        <v>385</v>
      </c>
      <c r="D19" s="37"/>
      <c r="E19" s="60">
        <v>1210435</v>
      </c>
      <c r="F19" s="61"/>
      <c r="G19" s="62">
        <v>0</v>
      </c>
      <c r="H19" s="63"/>
      <c r="I19" s="64">
        <v>0</v>
      </c>
      <c r="J19" s="63"/>
      <c r="K19" s="65">
        <v>0</v>
      </c>
      <c r="L19" s="63"/>
      <c r="M19" s="143">
        <v>0</v>
      </c>
      <c r="N19" s="61"/>
      <c r="O19" s="65">
        <v>9.5023</v>
      </c>
      <c r="P19" s="61"/>
      <c r="Q19" s="65">
        <v>0</v>
      </c>
      <c r="R19" s="66"/>
    </row>
    <row r="20" spans="1:18" ht="19.5" customHeight="1" x14ac:dyDescent="0.2">
      <c r="A20" s="59" t="s">
        <v>386</v>
      </c>
      <c r="B20" s="4" t="s">
        <v>380</v>
      </c>
      <c r="C20" s="24" t="s">
        <v>387</v>
      </c>
      <c r="D20" s="37"/>
      <c r="E20" s="60">
        <v>2347356</v>
      </c>
      <c r="F20" s="61"/>
      <c r="G20" s="62">
        <v>0</v>
      </c>
      <c r="H20" s="63"/>
      <c r="I20" s="64">
        <v>0</v>
      </c>
      <c r="J20" s="63"/>
      <c r="K20" s="65">
        <v>0</v>
      </c>
      <c r="L20" s="63"/>
      <c r="M20" s="143">
        <v>0</v>
      </c>
      <c r="N20" s="61"/>
      <c r="O20" s="65">
        <v>4.5758000000000001</v>
      </c>
      <c r="P20" s="61"/>
      <c r="Q20" s="65">
        <v>0</v>
      </c>
      <c r="R20" s="66"/>
    </row>
    <row r="21" spans="1:18" ht="19.5" customHeight="1" x14ac:dyDescent="0.2">
      <c r="A21" s="59" t="s">
        <v>388</v>
      </c>
      <c r="B21" s="4" t="s">
        <v>380</v>
      </c>
      <c r="C21" s="24" t="s">
        <v>389</v>
      </c>
      <c r="D21" s="37"/>
      <c r="E21" s="60">
        <v>547645</v>
      </c>
      <c r="F21" s="61"/>
      <c r="G21" s="62">
        <v>0</v>
      </c>
      <c r="H21" s="63"/>
      <c r="I21" s="64">
        <v>0</v>
      </c>
      <c r="J21" s="63"/>
      <c r="K21" s="65">
        <v>0</v>
      </c>
      <c r="L21" s="63"/>
      <c r="M21" s="143">
        <v>0</v>
      </c>
      <c r="N21" s="61"/>
      <c r="O21" s="65">
        <v>9.4537999999999993</v>
      </c>
      <c r="P21" s="61"/>
      <c r="Q21" s="65">
        <v>0</v>
      </c>
      <c r="R21" s="66"/>
    </row>
    <row r="22" spans="1:18" ht="19.5" customHeight="1" x14ac:dyDescent="0.2">
      <c r="A22" s="59" t="s">
        <v>390</v>
      </c>
      <c r="B22" s="4" t="s">
        <v>380</v>
      </c>
      <c r="C22" s="24" t="s">
        <v>391</v>
      </c>
      <c r="D22" s="37"/>
      <c r="E22" s="60">
        <v>44986</v>
      </c>
      <c r="F22" s="61"/>
      <c r="G22" s="62">
        <v>0</v>
      </c>
      <c r="H22" s="63"/>
      <c r="I22" s="64">
        <v>0</v>
      </c>
      <c r="J22" s="63"/>
      <c r="K22" s="65">
        <v>0</v>
      </c>
      <c r="L22" s="63"/>
      <c r="M22" s="143">
        <v>0</v>
      </c>
      <c r="N22" s="61"/>
      <c r="O22" s="65">
        <v>0.156</v>
      </c>
      <c r="P22" s="61"/>
      <c r="Q22" s="65">
        <v>0</v>
      </c>
      <c r="R22" s="66"/>
    </row>
    <row r="23" spans="1:18" ht="19.5" customHeight="1" x14ac:dyDescent="0.2">
      <c r="A23" s="59" t="s">
        <v>392</v>
      </c>
      <c r="B23" s="4" t="s">
        <v>380</v>
      </c>
      <c r="C23" s="24" t="s">
        <v>393</v>
      </c>
      <c r="D23" s="37"/>
      <c r="E23" s="60">
        <v>268958</v>
      </c>
      <c r="F23" s="61"/>
      <c r="G23" s="62">
        <v>0</v>
      </c>
      <c r="H23" s="63"/>
      <c r="I23" s="64">
        <v>0</v>
      </c>
      <c r="J23" s="63"/>
      <c r="K23" s="65">
        <v>0</v>
      </c>
      <c r="L23" s="63"/>
      <c r="M23" s="143">
        <v>0</v>
      </c>
      <c r="N23" s="61"/>
      <c r="O23" s="65">
        <v>2.3197999999999999</v>
      </c>
      <c r="P23" s="61"/>
      <c r="Q23" s="65">
        <v>0</v>
      </c>
      <c r="R23" s="66"/>
    </row>
    <row r="24" spans="1:18" ht="19.5" customHeight="1" x14ac:dyDescent="0.2">
      <c r="A24" s="59" t="s">
        <v>394</v>
      </c>
      <c r="B24" s="4" t="s">
        <v>380</v>
      </c>
      <c r="C24" s="24" t="s">
        <v>395</v>
      </c>
      <c r="D24" s="37"/>
      <c r="E24" s="60">
        <v>8697</v>
      </c>
      <c r="F24" s="61"/>
      <c r="G24" s="62">
        <v>0</v>
      </c>
      <c r="H24" s="63"/>
      <c r="I24" s="64">
        <v>0</v>
      </c>
      <c r="J24" s="63"/>
      <c r="K24" s="65">
        <v>0</v>
      </c>
      <c r="L24" s="63"/>
      <c r="M24" s="143">
        <v>0</v>
      </c>
      <c r="N24" s="61"/>
      <c r="O24" s="65">
        <v>2.4247999999999998</v>
      </c>
      <c r="P24" s="61"/>
      <c r="Q24" s="65">
        <v>0</v>
      </c>
      <c r="R24" s="66"/>
    </row>
    <row r="25" spans="1:18" ht="19.5" customHeight="1" x14ac:dyDescent="0.2">
      <c r="A25" s="59" t="s">
        <v>396</v>
      </c>
      <c r="B25" s="4" t="s">
        <v>380</v>
      </c>
      <c r="C25" s="24" t="s">
        <v>397</v>
      </c>
      <c r="D25" s="37"/>
      <c r="E25" s="60">
        <v>147482</v>
      </c>
      <c r="F25" s="61"/>
      <c r="G25" s="62">
        <v>0</v>
      </c>
      <c r="H25" s="63"/>
      <c r="I25" s="64">
        <v>0</v>
      </c>
      <c r="J25" s="63"/>
      <c r="K25" s="65">
        <v>0</v>
      </c>
      <c r="L25" s="63"/>
      <c r="M25" s="143">
        <v>0</v>
      </c>
      <c r="N25" s="61"/>
      <c r="O25" s="65">
        <v>0.53690000000000004</v>
      </c>
      <c r="P25" s="61"/>
      <c r="Q25" s="65">
        <v>0</v>
      </c>
      <c r="R25" s="66"/>
    </row>
    <row r="26" spans="1:18" ht="19.5" customHeight="1" x14ac:dyDescent="0.2">
      <c r="A26" s="59" t="s">
        <v>398</v>
      </c>
      <c r="B26" s="4" t="s">
        <v>380</v>
      </c>
      <c r="C26" s="24" t="s">
        <v>399</v>
      </c>
      <c r="D26" s="37"/>
      <c r="E26" s="60">
        <v>347585</v>
      </c>
      <c r="F26" s="61"/>
      <c r="G26" s="62">
        <v>0</v>
      </c>
      <c r="H26" s="63"/>
      <c r="I26" s="64">
        <v>0</v>
      </c>
      <c r="J26" s="63"/>
      <c r="K26" s="65">
        <v>0</v>
      </c>
      <c r="L26" s="63"/>
      <c r="M26" s="143">
        <v>0</v>
      </c>
      <c r="N26" s="61"/>
      <c r="O26" s="65">
        <v>3.1699000000000002</v>
      </c>
      <c r="P26" s="61"/>
      <c r="Q26" s="65">
        <v>0</v>
      </c>
      <c r="R26" s="66"/>
    </row>
    <row r="27" spans="1:18" ht="19.5" customHeight="1" x14ac:dyDescent="0.2">
      <c r="A27" s="59" t="s">
        <v>400</v>
      </c>
      <c r="B27" s="4" t="s">
        <v>380</v>
      </c>
      <c r="C27" s="24" t="s">
        <v>401</v>
      </c>
      <c r="D27" s="37"/>
      <c r="E27" s="60">
        <v>386197</v>
      </c>
      <c r="F27" s="61"/>
      <c r="G27" s="62">
        <v>0.55810000000000004</v>
      </c>
      <c r="H27" s="63"/>
      <c r="I27" s="64">
        <v>215536.55</v>
      </c>
      <c r="J27" s="63"/>
      <c r="K27" s="65">
        <v>0.55810000000000004</v>
      </c>
      <c r="L27" s="63"/>
      <c r="M27" s="143">
        <v>215536.55</v>
      </c>
      <c r="N27" s="61"/>
      <c r="O27" s="65">
        <v>4.9889999999999999</v>
      </c>
      <c r="P27" s="61"/>
      <c r="Q27" s="65">
        <v>8.0829000000000004</v>
      </c>
      <c r="R27" s="66"/>
    </row>
    <row r="28" spans="1:18" ht="19.5" customHeight="1" x14ac:dyDescent="0.2">
      <c r="A28" s="59" t="s">
        <v>402</v>
      </c>
      <c r="B28" s="4" t="s">
        <v>380</v>
      </c>
      <c r="C28" s="24" t="s">
        <v>403</v>
      </c>
      <c r="D28" s="37"/>
      <c r="E28" s="60">
        <v>1413124</v>
      </c>
      <c r="F28" s="61"/>
      <c r="G28" s="62">
        <v>0</v>
      </c>
      <c r="H28" s="63"/>
      <c r="I28" s="64">
        <v>0</v>
      </c>
      <c r="J28" s="63"/>
      <c r="K28" s="65">
        <v>0</v>
      </c>
      <c r="L28" s="63"/>
      <c r="M28" s="143">
        <v>0</v>
      </c>
      <c r="N28" s="61"/>
      <c r="O28" s="65">
        <v>14.9466</v>
      </c>
      <c r="P28" s="61"/>
      <c r="Q28" s="65">
        <v>0</v>
      </c>
      <c r="R28" s="66"/>
    </row>
    <row r="29" spans="1:18" ht="19.5" customHeight="1" x14ac:dyDescent="0.2">
      <c r="A29" s="59" t="s">
        <v>404</v>
      </c>
      <c r="B29" s="4" t="s">
        <v>380</v>
      </c>
      <c r="C29" s="24" t="s">
        <v>405</v>
      </c>
      <c r="D29" s="37"/>
      <c r="E29" s="60">
        <v>311</v>
      </c>
      <c r="F29" s="61"/>
      <c r="G29" s="62">
        <v>0</v>
      </c>
      <c r="H29" s="63"/>
      <c r="I29" s="64">
        <v>0</v>
      </c>
      <c r="J29" s="63"/>
      <c r="K29" s="65">
        <v>0</v>
      </c>
      <c r="L29" s="63"/>
      <c r="M29" s="143">
        <v>0</v>
      </c>
      <c r="N29" s="61"/>
      <c r="O29" s="65">
        <v>0.27560000000000001</v>
      </c>
      <c r="P29" s="61"/>
      <c r="Q29" s="65">
        <v>0</v>
      </c>
      <c r="R29" s="66"/>
    </row>
    <row r="30" spans="1:18" ht="19.5" customHeight="1" x14ac:dyDescent="0.2">
      <c r="A30" s="59" t="s">
        <v>406</v>
      </c>
      <c r="B30" s="4" t="s">
        <v>380</v>
      </c>
      <c r="C30" s="24" t="s">
        <v>407</v>
      </c>
      <c r="D30" s="37"/>
      <c r="E30" s="60">
        <v>57621</v>
      </c>
      <c r="F30" s="61"/>
      <c r="G30" s="62">
        <v>0</v>
      </c>
      <c r="H30" s="63"/>
      <c r="I30" s="64">
        <v>0</v>
      </c>
      <c r="J30" s="63"/>
      <c r="K30" s="65">
        <v>0</v>
      </c>
      <c r="L30" s="63"/>
      <c r="M30" s="143">
        <v>0</v>
      </c>
      <c r="N30" s="61"/>
      <c r="O30" s="65">
        <v>1.6082000000000001</v>
      </c>
      <c r="P30" s="61"/>
      <c r="Q30" s="65">
        <v>0</v>
      </c>
      <c r="R30" s="66"/>
    </row>
    <row r="31" spans="1:18" ht="19.5" customHeight="1" x14ac:dyDescent="0.2">
      <c r="A31" s="59" t="s">
        <v>408</v>
      </c>
      <c r="B31" s="4" t="s">
        <v>380</v>
      </c>
      <c r="C31" s="24" t="s">
        <v>409</v>
      </c>
      <c r="D31" s="37"/>
      <c r="E31" s="60">
        <v>1037570</v>
      </c>
      <c r="F31" s="61"/>
      <c r="G31" s="62">
        <v>0.16270000000000001</v>
      </c>
      <c r="H31" s="63"/>
      <c r="I31" s="64">
        <v>168812.64</v>
      </c>
      <c r="J31" s="63"/>
      <c r="K31" s="65">
        <v>0.16270000000000001</v>
      </c>
      <c r="L31" s="63"/>
      <c r="M31" s="143">
        <v>168812.64</v>
      </c>
      <c r="N31" s="61"/>
      <c r="O31" s="65">
        <v>1.4498</v>
      </c>
      <c r="P31" s="61"/>
      <c r="Q31" s="65">
        <v>6.3307000000000002</v>
      </c>
      <c r="R31" s="66"/>
    </row>
    <row r="32" spans="1:18" ht="19.5" customHeight="1" x14ac:dyDescent="0.2">
      <c r="A32" s="59" t="s">
        <v>410</v>
      </c>
      <c r="B32" s="4" t="s">
        <v>380</v>
      </c>
      <c r="C32" s="24" t="s">
        <v>411</v>
      </c>
      <c r="D32" s="37"/>
      <c r="E32" s="60">
        <v>327479</v>
      </c>
      <c r="F32" s="61"/>
      <c r="G32" s="62">
        <v>0</v>
      </c>
      <c r="H32" s="63"/>
      <c r="I32" s="64">
        <v>0</v>
      </c>
      <c r="J32" s="63"/>
      <c r="K32" s="65">
        <v>0</v>
      </c>
      <c r="L32" s="63"/>
      <c r="M32" s="143">
        <v>0</v>
      </c>
      <c r="N32" s="61"/>
      <c r="O32" s="65">
        <v>8.3169000000000004</v>
      </c>
      <c r="P32" s="61"/>
      <c r="Q32" s="65">
        <v>0</v>
      </c>
      <c r="R32" s="66"/>
    </row>
    <row r="33" spans="1:18" ht="19.5" customHeight="1" x14ac:dyDescent="0.2">
      <c r="A33" s="59" t="s">
        <v>412</v>
      </c>
      <c r="B33" s="4" t="s">
        <v>380</v>
      </c>
      <c r="C33" s="24" t="s">
        <v>413</v>
      </c>
      <c r="D33" s="37"/>
      <c r="E33" s="60">
        <v>174344</v>
      </c>
      <c r="F33" s="61"/>
      <c r="G33" s="62">
        <v>0</v>
      </c>
      <c r="H33" s="63"/>
      <c r="I33" s="64">
        <v>0</v>
      </c>
      <c r="J33" s="63"/>
      <c r="K33" s="65">
        <v>0</v>
      </c>
      <c r="L33" s="63"/>
      <c r="M33" s="143">
        <v>0</v>
      </c>
      <c r="N33" s="61"/>
      <c r="O33" s="65">
        <v>33.495699999999999</v>
      </c>
      <c r="P33" s="61"/>
      <c r="Q33" s="65">
        <v>0</v>
      </c>
      <c r="R33" s="66"/>
    </row>
    <row r="34" spans="1:18" ht="19.5" customHeight="1" x14ac:dyDescent="0.2">
      <c r="A34" s="59" t="s">
        <v>414</v>
      </c>
      <c r="B34" s="4" t="s">
        <v>380</v>
      </c>
      <c r="C34" s="24" t="s">
        <v>415</v>
      </c>
      <c r="D34" s="37"/>
      <c r="E34" s="60">
        <v>1651644</v>
      </c>
      <c r="F34" s="61"/>
      <c r="G34" s="62">
        <v>0</v>
      </c>
      <c r="H34" s="63"/>
      <c r="I34" s="64">
        <v>0</v>
      </c>
      <c r="J34" s="63"/>
      <c r="K34" s="65">
        <v>0</v>
      </c>
      <c r="L34" s="63"/>
      <c r="M34" s="143">
        <v>0</v>
      </c>
      <c r="N34" s="61"/>
      <c r="O34" s="65">
        <v>23.376200000000001</v>
      </c>
      <c r="P34" s="61"/>
      <c r="Q34" s="65">
        <v>0</v>
      </c>
      <c r="R34" s="66"/>
    </row>
    <row r="35" spans="1:18" ht="19.5" customHeight="1" x14ac:dyDescent="0.2">
      <c r="A35" s="59" t="s">
        <v>416</v>
      </c>
      <c r="B35" s="4" t="s">
        <v>380</v>
      </c>
      <c r="C35" s="24" t="s">
        <v>417</v>
      </c>
      <c r="D35" s="37"/>
      <c r="E35" s="60">
        <v>816419</v>
      </c>
      <c r="F35" s="61"/>
      <c r="G35" s="62">
        <v>0</v>
      </c>
      <c r="H35" s="63"/>
      <c r="I35" s="64">
        <v>0</v>
      </c>
      <c r="J35" s="63"/>
      <c r="K35" s="65">
        <v>0</v>
      </c>
      <c r="L35" s="63"/>
      <c r="M35" s="143">
        <v>0</v>
      </c>
      <c r="N35" s="61"/>
      <c r="O35" s="65">
        <v>3.0777000000000001</v>
      </c>
      <c r="P35" s="61"/>
      <c r="Q35" s="65">
        <v>0</v>
      </c>
      <c r="R35" s="66"/>
    </row>
    <row r="36" spans="1:18" ht="19.5" customHeight="1" x14ac:dyDescent="0.2">
      <c r="A36" s="59" t="s">
        <v>418</v>
      </c>
      <c r="B36" s="4" t="s">
        <v>380</v>
      </c>
      <c r="C36" s="24" t="s">
        <v>419</v>
      </c>
      <c r="D36" s="37"/>
      <c r="E36" s="60">
        <v>96297</v>
      </c>
      <c r="F36" s="61"/>
      <c r="G36" s="62">
        <v>0</v>
      </c>
      <c r="H36" s="63"/>
      <c r="I36" s="64">
        <v>0</v>
      </c>
      <c r="J36" s="63"/>
      <c r="K36" s="65">
        <v>0</v>
      </c>
      <c r="L36" s="63"/>
      <c r="M36" s="143">
        <v>0</v>
      </c>
      <c r="N36" s="61"/>
      <c r="O36" s="65">
        <v>5.6688999999999998</v>
      </c>
      <c r="P36" s="61"/>
      <c r="Q36" s="65">
        <v>0</v>
      </c>
      <c r="R36" s="66"/>
    </row>
    <row r="37" spans="1:18" ht="19.5" customHeight="1" x14ac:dyDescent="0.2">
      <c r="A37" s="59" t="s">
        <v>420</v>
      </c>
      <c r="B37" s="4" t="s">
        <v>380</v>
      </c>
      <c r="C37" s="24" t="s">
        <v>421</v>
      </c>
      <c r="D37" s="37"/>
      <c r="E37" s="60">
        <v>553029</v>
      </c>
      <c r="F37" s="61"/>
      <c r="G37" s="62">
        <v>0</v>
      </c>
      <c r="H37" s="63"/>
      <c r="I37" s="64">
        <v>0</v>
      </c>
      <c r="J37" s="63"/>
      <c r="K37" s="65">
        <v>0</v>
      </c>
      <c r="L37" s="63"/>
      <c r="M37" s="143">
        <v>0</v>
      </c>
      <c r="N37" s="61"/>
      <c r="O37" s="65">
        <v>5.7253999999999996</v>
      </c>
      <c r="P37" s="61"/>
      <c r="Q37" s="65">
        <v>0</v>
      </c>
      <c r="R37" s="66"/>
    </row>
    <row r="38" spans="1:18" ht="19.5" customHeight="1" x14ac:dyDescent="0.2">
      <c r="A38" s="59" t="s">
        <v>422</v>
      </c>
      <c r="B38" s="4" t="s">
        <v>380</v>
      </c>
      <c r="C38" s="24" t="s">
        <v>423</v>
      </c>
      <c r="D38" s="37"/>
      <c r="E38" s="60">
        <v>148960</v>
      </c>
      <c r="F38" s="61"/>
      <c r="G38" s="62">
        <v>0.21379999999999999</v>
      </c>
      <c r="H38" s="63"/>
      <c r="I38" s="64">
        <v>31847.65</v>
      </c>
      <c r="J38" s="63"/>
      <c r="K38" s="65">
        <v>0.21379999999999999</v>
      </c>
      <c r="L38" s="63"/>
      <c r="M38" s="143">
        <v>31847.65</v>
      </c>
      <c r="N38" s="61"/>
      <c r="O38" s="65">
        <v>2.4739</v>
      </c>
      <c r="P38" s="61"/>
      <c r="Q38" s="65">
        <v>1.1942999999999999</v>
      </c>
      <c r="R38" s="66"/>
    </row>
    <row r="39" spans="1:18" ht="19.5" customHeight="1" x14ac:dyDescent="0.2">
      <c r="A39" s="59" t="s">
        <v>424</v>
      </c>
      <c r="B39" s="4" t="s">
        <v>380</v>
      </c>
      <c r="C39" s="24" t="s">
        <v>425</v>
      </c>
      <c r="D39" s="37"/>
      <c r="E39" s="60">
        <v>2146426</v>
      </c>
      <c r="F39" s="61"/>
      <c r="G39" s="62">
        <v>0</v>
      </c>
      <c r="H39" s="63"/>
      <c r="I39" s="64">
        <v>0</v>
      </c>
      <c r="J39" s="63"/>
      <c r="K39" s="65">
        <v>0</v>
      </c>
      <c r="L39" s="63"/>
      <c r="M39" s="143">
        <v>0</v>
      </c>
      <c r="N39" s="61"/>
      <c r="O39" s="65">
        <v>21.487400000000001</v>
      </c>
      <c r="P39" s="61"/>
      <c r="Q39" s="65">
        <v>0</v>
      </c>
      <c r="R39" s="66"/>
    </row>
    <row r="40" spans="1:18" ht="19.5" customHeight="1" x14ac:dyDescent="0.2">
      <c r="A40" s="59" t="s">
        <v>426</v>
      </c>
      <c r="B40" s="4"/>
      <c r="C40" s="24"/>
      <c r="D40" s="37" t="s">
        <v>427</v>
      </c>
      <c r="E40" s="60"/>
      <c r="F40" s="61" t="s">
        <v>428</v>
      </c>
      <c r="G40" s="62"/>
      <c r="H40" s="63" t="s">
        <v>429</v>
      </c>
      <c r="I40" s="64"/>
      <c r="J40" s="63" t="s">
        <v>430</v>
      </c>
      <c r="K40" s="65"/>
      <c r="L40" s="63" t="s">
        <v>431</v>
      </c>
      <c r="M40" s="143"/>
      <c r="N40" s="61" t="s">
        <v>432</v>
      </c>
      <c r="O40" s="65"/>
      <c r="P40" s="61" t="s">
        <v>433</v>
      </c>
      <c r="Q40" s="65"/>
      <c r="R40" s="66"/>
    </row>
    <row r="41" spans="1:18" ht="19.5" customHeight="1" x14ac:dyDescent="0.2">
      <c r="A41" s="59" t="s">
        <v>434</v>
      </c>
      <c r="B41" s="4"/>
      <c r="C41" s="24"/>
      <c r="D41" s="37" t="s">
        <v>435</v>
      </c>
      <c r="E41" s="60"/>
      <c r="F41" s="61" t="s">
        <v>436</v>
      </c>
      <c r="G41" s="62"/>
      <c r="H41" s="63" t="s">
        <v>437</v>
      </c>
      <c r="I41" s="64"/>
      <c r="J41" s="63" t="s">
        <v>438</v>
      </c>
      <c r="K41" s="65"/>
      <c r="L41" s="63" t="s">
        <v>439</v>
      </c>
      <c r="M41" s="143"/>
      <c r="N41" s="61" t="s">
        <v>440</v>
      </c>
      <c r="O41" s="65"/>
      <c r="P41" s="61" t="s">
        <v>441</v>
      </c>
      <c r="Q41" s="65"/>
      <c r="R41" s="66"/>
    </row>
    <row r="42" spans="1:18" ht="19.5" customHeight="1" x14ac:dyDescent="0.2">
      <c r="A42" s="59" t="s">
        <v>442</v>
      </c>
      <c r="B42" s="4"/>
      <c r="C42" s="24"/>
      <c r="D42" s="37" t="s">
        <v>443</v>
      </c>
      <c r="E42" s="60"/>
      <c r="F42" s="61" t="s">
        <v>444</v>
      </c>
      <c r="G42" s="62"/>
      <c r="H42" s="63" t="s">
        <v>445</v>
      </c>
      <c r="I42" s="64">
        <v>416196.83</v>
      </c>
      <c r="J42" s="63" t="s">
        <v>446</v>
      </c>
      <c r="K42" s="65"/>
      <c r="L42" s="63" t="s">
        <v>447</v>
      </c>
      <c r="M42" s="143">
        <v>416196.83</v>
      </c>
      <c r="N42" s="61" t="s">
        <v>448</v>
      </c>
      <c r="O42" s="65"/>
      <c r="P42" s="61" t="s">
        <v>449</v>
      </c>
      <c r="Q42" s="65">
        <v>15.608000000000001</v>
      </c>
      <c r="R42" s="66"/>
    </row>
    <row r="43" spans="1:18" ht="19.5" customHeight="1" x14ac:dyDescent="0.2">
      <c r="A43" s="59" t="s">
        <v>450</v>
      </c>
      <c r="B43" s="4"/>
      <c r="C43" s="24"/>
      <c r="D43" s="37" t="s">
        <v>451</v>
      </c>
      <c r="E43" s="60"/>
      <c r="F43" s="61" t="s">
        <v>452</v>
      </c>
      <c r="G43" s="62"/>
      <c r="H43" s="63" t="s">
        <v>453</v>
      </c>
      <c r="I43" s="64"/>
      <c r="J43" s="63" t="s">
        <v>454</v>
      </c>
      <c r="K43" s="65"/>
      <c r="L43" s="63" t="s">
        <v>455</v>
      </c>
      <c r="M43" s="143"/>
      <c r="N43" s="61" t="s">
        <v>456</v>
      </c>
      <c r="O43" s="65"/>
      <c r="P43" s="61" t="s">
        <v>457</v>
      </c>
      <c r="Q43" s="65"/>
      <c r="R43" s="66"/>
    </row>
    <row r="44" spans="1:18" ht="19.5" customHeight="1" x14ac:dyDescent="0.2">
      <c r="A44" s="59" t="s">
        <v>371</v>
      </c>
      <c r="B44" s="4"/>
      <c r="C44" s="24"/>
      <c r="D44" s="37" t="s">
        <v>458</v>
      </c>
      <c r="E44" s="60"/>
      <c r="F44" s="61" t="s">
        <v>459</v>
      </c>
      <c r="G44" s="62"/>
      <c r="H44" s="63" t="s">
        <v>460</v>
      </c>
      <c r="I44" s="64">
        <v>0</v>
      </c>
      <c r="J44" s="63" t="s">
        <v>461</v>
      </c>
      <c r="K44" s="65"/>
      <c r="L44" s="63" t="s">
        <v>462</v>
      </c>
      <c r="M44" s="143">
        <v>0</v>
      </c>
      <c r="N44" s="61" t="s">
        <v>463</v>
      </c>
      <c r="O44" s="65"/>
      <c r="P44" s="61" t="s">
        <v>464</v>
      </c>
      <c r="Q44" s="65">
        <v>0</v>
      </c>
      <c r="R44" s="66"/>
    </row>
    <row r="45" spans="1:18" ht="19.5" customHeight="1" x14ac:dyDescent="0.2">
      <c r="A45" s="59" t="s">
        <v>465</v>
      </c>
      <c r="B45" s="4" t="s">
        <v>380</v>
      </c>
      <c r="C45" s="24" t="s">
        <v>466</v>
      </c>
      <c r="D45" s="37"/>
      <c r="E45" s="60">
        <v>2054</v>
      </c>
      <c r="F45" s="61"/>
      <c r="G45" s="62">
        <v>0</v>
      </c>
      <c r="H45" s="63"/>
      <c r="I45" s="64">
        <v>0</v>
      </c>
      <c r="J45" s="63"/>
      <c r="K45" s="65">
        <v>0</v>
      </c>
      <c r="L45" s="63"/>
      <c r="M45" s="143">
        <v>0</v>
      </c>
      <c r="N45" s="61"/>
      <c r="O45" s="65">
        <v>0.2858</v>
      </c>
      <c r="P45" s="61"/>
      <c r="Q45" s="65">
        <v>0</v>
      </c>
      <c r="R45" s="66"/>
    </row>
    <row r="46" spans="1:18" ht="19.5" customHeight="1" x14ac:dyDescent="0.2">
      <c r="A46" s="59" t="s">
        <v>426</v>
      </c>
      <c r="B46" s="4"/>
      <c r="C46" s="24"/>
      <c r="D46" s="37" t="s">
        <v>467</v>
      </c>
      <c r="E46" s="60"/>
      <c r="F46" s="61" t="s">
        <v>468</v>
      </c>
      <c r="G46" s="62"/>
      <c r="H46" s="63" t="s">
        <v>469</v>
      </c>
      <c r="I46" s="64"/>
      <c r="J46" s="63" t="s">
        <v>470</v>
      </c>
      <c r="K46" s="65"/>
      <c r="L46" s="63" t="s">
        <v>471</v>
      </c>
      <c r="M46" s="143"/>
      <c r="N46" s="61" t="s">
        <v>472</v>
      </c>
      <c r="O46" s="65"/>
      <c r="P46" s="61" t="s">
        <v>473</v>
      </c>
      <c r="Q46" s="65"/>
      <c r="R46" s="66"/>
    </row>
    <row r="47" spans="1:18" ht="19.5" customHeight="1" x14ac:dyDescent="0.2">
      <c r="A47" s="59" t="s">
        <v>434</v>
      </c>
      <c r="B47" s="4"/>
      <c r="C47" s="24"/>
      <c r="D47" s="37" t="s">
        <v>474</v>
      </c>
      <c r="E47" s="60"/>
      <c r="F47" s="61" t="s">
        <v>475</v>
      </c>
      <c r="G47" s="62"/>
      <c r="H47" s="63" t="s">
        <v>476</v>
      </c>
      <c r="I47" s="64"/>
      <c r="J47" s="63" t="s">
        <v>477</v>
      </c>
      <c r="K47" s="65"/>
      <c r="L47" s="63" t="s">
        <v>478</v>
      </c>
      <c r="M47" s="143"/>
      <c r="N47" s="61" t="s">
        <v>479</v>
      </c>
      <c r="O47" s="65"/>
      <c r="P47" s="61" t="s">
        <v>480</v>
      </c>
      <c r="Q47" s="65"/>
      <c r="R47" s="66"/>
    </row>
    <row r="48" spans="1:18" ht="19.5" customHeight="1" x14ac:dyDescent="0.2">
      <c r="A48" s="59" t="s">
        <v>481</v>
      </c>
      <c r="B48" s="4"/>
      <c r="C48" s="24"/>
      <c r="D48" s="37" t="s">
        <v>482</v>
      </c>
      <c r="E48" s="60"/>
      <c r="F48" s="61" t="s">
        <v>483</v>
      </c>
      <c r="G48" s="62"/>
      <c r="H48" s="63" t="s">
        <v>484</v>
      </c>
      <c r="I48" s="64">
        <v>0</v>
      </c>
      <c r="J48" s="63" t="s">
        <v>485</v>
      </c>
      <c r="K48" s="65"/>
      <c r="L48" s="63" t="s">
        <v>486</v>
      </c>
      <c r="M48" s="143">
        <v>0</v>
      </c>
      <c r="N48" s="61" t="s">
        <v>487</v>
      </c>
      <c r="O48" s="65"/>
      <c r="P48" s="61" t="s">
        <v>488</v>
      </c>
      <c r="Q48" s="65">
        <v>0</v>
      </c>
      <c r="R48" s="66"/>
    </row>
    <row r="49" spans="1:19" ht="19.5" customHeight="1" x14ac:dyDescent="0.2">
      <c r="A49" s="59" t="s">
        <v>489</v>
      </c>
      <c r="B49" s="4"/>
      <c r="C49" s="24"/>
      <c r="D49" s="37" t="s">
        <v>490</v>
      </c>
      <c r="E49" s="60"/>
      <c r="F49" s="61" t="s">
        <v>491</v>
      </c>
      <c r="G49" s="62"/>
      <c r="H49" s="63" t="s">
        <v>492</v>
      </c>
      <c r="I49" s="64">
        <v>416196.83</v>
      </c>
      <c r="J49" s="63" t="s">
        <v>493</v>
      </c>
      <c r="K49" s="65"/>
      <c r="L49" s="63" t="s">
        <v>494</v>
      </c>
      <c r="M49" s="143">
        <v>416196.83</v>
      </c>
      <c r="N49" s="61" t="s">
        <v>495</v>
      </c>
      <c r="O49" s="65"/>
      <c r="P49" s="61" t="s">
        <v>496</v>
      </c>
      <c r="Q49" s="65">
        <v>15.608000000000001</v>
      </c>
      <c r="R49" s="66"/>
    </row>
    <row r="50" spans="1:19" ht="17.25" customHeight="1" x14ac:dyDescent="0.2">
      <c r="A50" s="67" t="s">
        <v>497</v>
      </c>
      <c r="B50" s="67"/>
      <c r="C50" s="67"/>
      <c r="D50" s="68"/>
      <c r="E50" s="69"/>
      <c r="F50" s="70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2"/>
      <c r="R50" s="73"/>
    </row>
    <row r="51" spans="1:19" ht="10.5" customHeight="1" x14ac:dyDescent="0.2">
      <c r="A51" s="67" t="s">
        <v>498</v>
      </c>
      <c r="B51" s="67"/>
      <c r="C51" s="67"/>
      <c r="D51" s="68"/>
      <c r="E51" s="69"/>
      <c r="F51" s="70"/>
      <c r="G51" s="71"/>
      <c r="H51" s="70"/>
      <c r="I51" s="74"/>
      <c r="J51" s="70"/>
      <c r="K51" s="71"/>
      <c r="L51" s="75"/>
      <c r="M51" s="74"/>
      <c r="N51" s="70"/>
      <c r="O51" s="72"/>
      <c r="P51" s="70"/>
      <c r="Q51" s="72"/>
      <c r="R51" s="73"/>
    </row>
    <row r="52" spans="1:19" ht="15.75" customHeight="1" x14ac:dyDescent="0.2">
      <c r="A52" s="67" t="s">
        <v>499</v>
      </c>
      <c r="B52" s="67"/>
      <c r="C52" s="67"/>
      <c r="D52" s="68"/>
      <c r="E52" s="69"/>
      <c r="F52" s="70"/>
      <c r="G52" s="71"/>
      <c r="H52" s="70"/>
      <c r="I52" s="74"/>
      <c r="J52" s="70"/>
      <c r="K52" s="71"/>
      <c r="L52" s="75"/>
      <c r="M52" s="74"/>
      <c r="N52" s="70"/>
      <c r="O52" s="72"/>
      <c r="P52" s="70"/>
      <c r="Q52" s="72"/>
      <c r="R52" s="73"/>
    </row>
    <row r="53" spans="1:19" ht="21.75" customHeight="1" x14ac:dyDescent="0.2">
      <c r="A53" s="67"/>
      <c r="B53" s="67"/>
      <c r="C53" s="67"/>
      <c r="D53" s="68"/>
      <c r="E53" s="69"/>
      <c r="F53" s="70"/>
      <c r="G53" s="71"/>
      <c r="H53" s="70"/>
      <c r="I53" s="74"/>
      <c r="J53" s="70"/>
      <c r="K53" s="71"/>
      <c r="L53" s="75"/>
      <c r="M53" s="74"/>
      <c r="N53" s="70"/>
      <c r="O53" s="72"/>
      <c r="P53" s="70"/>
      <c r="Q53" s="72"/>
      <c r="R53" s="73"/>
    </row>
    <row r="54" spans="1:19" x14ac:dyDescent="0.2">
      <c r="F54" s="47"/>
      <c r="H54" s="46"/>
      <c r="J54" s="46"/>
      <c r="N54" s="47"/>
      <c r="P54" s="47"/>
      <c r="R54" s="76" t="e">
        <f>#REF!-85736322.07</f>
        <v>#REF!</v>
      </c>
      <c r="S54" s="76" t="e">
        <f>#REF!-85736322.07</f>
        <v>#REF!</v>
      </c>
    </row>
    <row r="55" spans="1:19" ht="26.25" customHeight="1" x14ac:dyDescent="0.2">
      <c r="A55" s="77" t="s">
        <v>161</v>
      </c>
      <c r="E55" s="14" t="s">
        <v>230</v>
      </c>
      <c r="H55" s="46"/>
      <c r="I55" s="47" t="s">
        <v>163</v>
      </c>
      <c r="J55" s="47"/>
      <c r="L55" s="47"/>
      <c r="M55" s="145" t="s">
        <v>164</v>
      </c>
      <c r="N55" s="145"/>
      <c r="O55" s="145"/>
      <c r="P55" s="48"/>
    </row>
    <row r="56" spans="1:19" ht="24.75" customHeight="1" x14ac:dyDescent="0.2">
      <c r="A56" s="77" t="s">
        <v>231</v>
      </c>
      <c r="E56" s="17" t="s">
        <v>831</v>
      </c>
      <c r="I56" s="2"/>
      <c r="M56" s="146" t="s">
        <v>167</v>
      </c>
      <c r="N56" s="146"/>
      <c r="O56" s="146"/>
      <c r="P56" s="18"/>
    </row>
    <row r="57" spans="1:19" ht="30.75" customHeight="1" x14ac:dyDescent="0.2">
      <c r="M57" s="18"/>
      <c r="N57" s="18"/>
      <c r="O57" s="78"/>
      <c r="P57" s="18"/>
    </row>
    <row r="59" spans="1:19" x14ac:dyDescent="0.2">
      <c r="B59" s="79"/>
    </row>
    <row r="60" spans="1:19" x14ac:dyDescent="0.2">
      <c r="C60" s="30"/>
      <c r="D60" s="80"/>
      <c r="E60" s="69"/>
      <c r="F60" s="81"/>
      <c r="G60" s="82"/>
      <c r="H60" s="81"/>
      <c r="J60" s="81"/>
      <c r="K60" s="82"/>
      <c r="L60" s="81"/>
    </row>
    <row r="61" spans="1:19" x14ac:dyDescent="0.2">
      <c r="C61" s="30"/>
      <c r="D61" s="80"/>
      <c r="E61" s="69"/>
      <c r="F61" s="81"/>
      <c r="G61" s="82"/>
      <c r="H61" s="81"/>
      <c r="J61" s="81"/>
      <c r="K61" s="82"/>
      <c r="L61" s="81"/>
    </row>
    <row r="62" spans="1:19" x14ac:dyDescent="0.2">
      <c r="B62" s="154"/>
      <c r="C62" s="154"/>
      <c r="D62" s="154"/>
      <c r="E62" s="154"/>
      <c r="F62" s="81"/>
      <c r="G62" s="82"/>
      <c r="H62" s="81"/>
      <c r="I62" s="81"/>
      <c r="J62" s="81"/>
      <c r="K62" s="82"/>
      <c r="L62" s="81"/>
      <c r="M62" s="81"/>
    </row>
    <row r="63" spans="1:19" x14ac:dyDescent="0.2">
      <c r="B63" s="154"/>
      <c r="C63" s="154"/>
      <c r="D63" s="154"/>
      <c r="E63" s="154"/>
      <c r="F63" s="81"/>
      <c r="G63" s="82"/>
      <c r="H63" s="81"/>
      <c r="I63" s="81"/>
      <c r="J63" s="81"/>
      <c r="K63" s="82"/>
      <c r="L63" s="81"/>
      <c r="M63" s="81"/>
    </row>
    <row r="64" spans="1:19" x14ac:dyDescent="0.2">
      <c r="B64" s="154"/>
      <c r="C64" s="154"/>
      <c r="D64" s="154"/>
      <c r="E64" s="154"/>
      <c r="K64" s="82"/>
      <c r="L64" s="81"/>
      <c r="M64" s="81"/>
    </row>
    <row r="65" spans="11:13" x14ac:dyDescent="0.2">
      <c r="K65" s="82"/>
      <c r="L65" s="81"/>
      <c r="M65" s="81"/>
    </row>
  </sheetData>
  <mergeCells count="21">
    <mergeCell ref="M55:O55"/>
    <mergeCell ref="D12:D14"/>
    <mergeCell ref="B62:E64"/>
    <mergeCell ref="M12:M13"/>
    <mergeCell ref="P12:P14"/>
    <mergeCell ref="M56:O56"/>
    <mergeCell ref="L12:L14"/>
    <mergeCell ref="I12:I13"/>
    <mergeCell ref="G12:G13"/>
    <mergeCell ref="N12:N14"/>
    <mergeCell ref="A8:Q8"/>
    <mergeCell ref="K12:K13"/>
    <mergeCell ref="H12:H14"/>
    <mergeCell ref="O12:O13"/>
    <mergeCell ref="E12:E13"/>
    <mergeCell ref="A12:C12"/>
    <mergeCell ref="F12:F14"/>
    <mergeCell ref="Q12:Q13"/>
    <mergeCell ref="J12:J14"/>
    <mergeCell ref="A9:Q9"/>
    <mergeCell ref="A14:C14"/>
  </mergeCells>
  <printOptions horizontalCentered="1"/>
  <pageMargins left="0.39370078740157483" right="0.39370078740157483" top="0.39370078740157483" bottom="0.19685039370078741" header="0.51181102362204722" footer="0.51181102362204722"/>
  <pageSetup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8"/>
  <sheetViews>
    <sheetView view="pageBreakPreview" topLeftCell="A25" zoomScaleNormal="100" zoomScaleSheetLayoutView="100" workbookViewId="0">
      <selection activeCell="N18" sqref="N18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2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ONIF Kristal Cash Plus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zatvorenog investicionog fonda: JP-N-20</v>
      </c>
    </row>
    <row r="7" spans="1:13" x14ac:dyDescent="0.2">
      <c r="A7" s="154" t="s">
        <v>500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3" x14ac:dyDescent="0.2">
      <c r="A8" s="154" t="s">
        <v>7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</row>
    <row r="9" spans="1:13" x14ac:dyDescent="0.2">
      <c r="A9" s="20" t="s">
        <v>501</v>
      </c>
    </row>
    <row r="10" spans="1:13" ht="17.25" customHeight="1" x14ac:dyDescent="0.2">
      <c r="A10" s="164" t="s">
        <v>352</v>
      </c>
      <c r="B10" s="165"/>
      <c r="C10" s="166"/>
      <c r="D10" s="159" t="s">
        <v>11</v>
      </c>
      <c r="E10" s="159" t="s">
        <v>502</v>
      </c>
      <c r="F10" s="159" t="s">
        <v>11</v>
      </c>
      <c r="G10" s="159" t="s">
        <v>503</v>
      </c>
      <c r="H10" s="159" t="s">
        <v>504</v>
      </c>
      <c r="I10" s="159" t="s">
        <v>357</v>
      </c>
      <c r="J10" s="159" t="s">
        <v>11</v>
      </c>
      <c r="K10" s="159" t="s">
        <v>505</v>
      </c>
      <c r="L10" s="159" t="s">
        <v>11</v>
      </c>
      <c r="M10" s="159" t="s">
        <v>359</v>
      </c>
    </row>
    <row r="11" spans="1:13" ht="82.5" customHeight="1" x14ac:dyDescent="0.2">
      <c r="A11" s="4" t="s">
        <v>360</v>
      </c>
      <c r="B11" s="4" t="s">
        <v>361</v>
      </c>
      <c r="C11" s="4" t="s">
        <v>362</v>
      </c>
      <c r="D11" s="160"/>
      <c r="E11" s="161"/>
      <c r="F11" s="160"/>
      <c r="G11" s="161"/>
      <c r="H11" s="160"/>
      <c r="I11" s="161"/>
      <c r="J11" s="160"/>
      <c r="K11" s="161"/>
      <c r="L11" s="160"/>
      <c r="M11" s="161"/>
    </row>
    <row r="12" spans="1:13" ht="12" customHeight="1" x14ac:dyDescent="0.2">
      <c r="A12" s="172">
        <v>1</v>
      </c>
      <c r="B12" s="173"/>
      <c r="C12" s="174"/>
      <c r="D12" s="161"/>
      <c r="E12" s="4">
        <v>2</v>
      </c>
      <c r="F12" s="161"/>
      <c r="G12" s="4">
        <v>3</v>
      </c>
      <c r="H12" s="161"/>
      <c r="I12" s="4">
        <v>4</v>
      </c>
      <c r="J12" s="161"/>
      <c r="K12" s="4">
        <v>5</v>
      </c>
      <c r="L12" s="161"/>
      <c r="M12" s="4">
        <v>6</v>
      </c>
    </row>
    <row r="13" spans="1:13" ht="25.5" x14ac:dyDescent="0.2">
      <c r="A13" s="59" t="s">
        <v>506</v>
      </c>
      <c r="B13" s="4"/>
      <c r="C13" s="4"/>
      <c r="D13" s="37" t="s">
        <v>507</v>
      </c>
      <c r="E13" s="83"/>
      <c r="F13" s="37" t="s">
        <v>508</v>
      </c>
      <c r="G13" s="83"/>
      <c r="H13" s="37" t="s">
        <v>509</v>
      </c>
      <c r="I13" s="83"/>
      <c r="J13" s="37" t="s">
        <v>510</v>
      </c>
      <c r="K13" s="65"/>
      <c r="L13" s="84" t="s">
        <v>511</v>
      </c>
      <c r="M13" s="65"/>
    </row>
    <row r="14" spans="1:13" x14ac:dyDescent="0.2">
      <c r="A14" s="59" t="s">
        <v>512</v>
      </c>
      <c r="B14" s="4"/>
      <c r="C14" s="4"/>
      <c r="D14" s="37" t="s">
        <v>513</v>
      </c>
      <c r="E14" s="83">
        <v>88480</v>
      </c>
      <c r="F14" s="37" t="s">
        <v>514</v>
      </c>
      <c r="G14" s="83">
        <v>89389.82</v>
      </c>
      <c r="H14" s="37" t="s">
        <v>515</v>
      </c>
      <c r="I14" s="83">
        <v>88940.096000000005</v>
      </c>
      <c r="J14" s="37" t="s">
        <v>516</v>
      </c>
      <c r="K14" s="65"/>
      <c r="L14" s="84" t="s">
        <v>517</v>
      </c>
      <c r="M14" s="65">
        <v>3.3353999999999999</v>
      </c>
    </row>
    <row r="15" spans="1:13" x14ac:dyDescent="0.2">
      <c r="A15" s="59" t="s">
        <v>518</v>
      </c>
      <c r="B15" s="4" t="s">
        <v>519</v>
      </c>
      <c r="C15" s="4" t="s">
        <v>520</v>
      </c>
      <c r="D15" s="37"/>
      <c r="E15" s="83">
        <v>88480</v>
      </c>
      <c r="F15" s="37"/>
      <c r="G15" s="83">
        <v>89389.82</v>
      </c>
      <c r="H15" s="37"/>
      <c r="I15" s="83">
        <v>88940.1</v>
      </c>
      <c r="J15" s="37"/>
      <c r="K15" s="65">
        <v>2.6122999999999998</v>
      </c>
      <c r="L15" s="84"/>
      <c r="M15" s="65">
        <v>3.3353999999999999</v>
      </c>
    </row>
    <row r="16" spans="1:13" ht="76.5" x14ac:dyDescent="0.2">
      <c r="A16" s="59" t="s">
        <v>521</v>
      </c>
      <c r="B16" s="4"/>
      <c r="C16" s="4"/>
      <c r="D16" s="37" t="s">
        <v>522</v>
      </c>
      <c r="E16" s="83"/>
      <c r="F16" s="37" t="s">
        <v>523</v>
      </c>
      <c r="G16" s="83"/>
      <c r="H16" s="37" t="s">
        <v>524</v>
      </c>
      <c r="I16" s="83"/>
      <c r="J16" s="37" t="s">
        <v>525</v>
      </c>
      <c r="K16" s="65"/>
      <c r="L16" s="84" t="s">
        <v>526</v>
      </c>
      <c r="M16" s="65"/>
    </row>
    <row r="17" spans="1:13" ht="25.5" x14ac:dyDescent="0.2">
      <c r="A17" s="59" t="s">
        <v>527</v>
      </c>
      <c r="B17" s="4"/>
      <c r="C17" s="4"/>
      <c r="D17" s="37" t="s">
        <v>528</v>
      </c>
      <c r="E17" s="83">
        <v>60981.99</v>
      </c>
      <c r="F17" s="37" t="s">
        <v>529</v>
      </c>
      <c r="G17" s="83">
        <v>61042.98</v>
      </c>
      <c r="H17" s="37" t="s">
        <v>530</v>
      </c>
      <c r="I17" s="83">
        <v>61018.583899999998</v>
      </c>
      <c r="J17" s="37" t="s">
        <v>531</v>
      </c>
      <c r="K17" s="65"/>
      <c r="L17" s="84" t="s">
        <v>532</v>
      </c>
      <c r="M17" s="65">
        <v>2.2883</v>
      </c>
    </row>
    <row r="18" spans="1:13" ht="38.25" x14ac:dyDescent="0.2">
      <c r="A18" s="59" t="s">
        <v>533</v>
      </c>
      <c r="B18" s="4" t="s">
        <v>519</v>
      </c>
      <c r="C18" s="4" t="s">
        <v>534</v>
      </c>
      <c r="D18" s="37"/>
      <c r="E18" s="83">
        <v>60981.99</v>
      </c>
      <c r="F18" s="37"/>
      <c r="G18" s="83">
        <v>61042.98</v>
      </c>
      <c r="H18" s="37"/>
      <c r="I18" s="83">
        <v>61018.58</v>
      </c>
      <c r="J18" s="37"/>
      <c r="K18" s="65"/>
      <c r="L18" s="84"/>
      <c r="M18" s="65">
        <v>2.2883</v>
      </c>
    </row>
    <row r="19" spans="1:13" ht="38.25" x14ac:dyDescent="0.2">
      <c r="A19" s="59" t="s">
        <v>535</v>
      </c>
      <c r="B19" s="4"/>
      <c r="C19" s="4"/>
      <c r="D19" s="37" t="s">
        <v>536</v>
      </c>
      <c r="E19" s="83">
        <v>149461.99</v>
      </c>
      <c r="F19" s="37" t="s">
        <v>537</v>
      </c>
      <c r="G19" s="83">
        <v>150432.79999999999</v>
      </c>
      <c r="H19" s="37" t="s">
        <v>538</v>
      </c>
      <c r="I19" s="83">
        <v>149958.68</v>
      </c>
      <c r="J19" s="37" t="s">
        <v>539</v>
      </c>
      <c r="K19" s="65"/>
      <c r="L19" s="84" t="s">
        <v>540</v>
      </c>
      <c r="M19" s="65">
        <v>5.6237000000000004</v>
      </c>
    </row>
    <row r="20" spans="1:13" ht="25.5" x14ac:dyDescent="0.2">
      <c r="A20" s="59" t="s">
        <v>541</v>
      </c>
      <c r="B20" s="4"/>
      <c r="C20" s="4"/>
      <c r="D20" s="37" t="s">
        <v>542</v>
      </c>
      <c r="E20" s="83"/>
      <c r="F20" s="37" t="s">
        <v>543</v>
      </c>
      <c r="G20" s="83"/>
      <c r="H20" s="37" t="s">
        <v>544</v>
      </c>
      <c r="I20" s="83"/>
      <c r="J20" s="37" t="s">
        <v>545</v>
      </c>
      <c r="K20" s="65"/>
      <c r="L20" s="84" t="s">
        <v>546</v>
      </c>
      <c r="M20" s="65"/>
    </row>
    <row r="21" spans="1:13" ht="51" x14ac:dyDescent="0.2">
      <c r="A21" s="59" t="s">
        <v>547</v>
      </c>
      <c r="B21" s="4"/>
      <c r="C21" s="4"/>
      <c r="D21" s="37" t="s">
        <v>548</v>
      </c>
      <c r="E21" s="83"/>
      <c r="F21" s="37" t="s">
        <v>549</v>
      </c>
      <c r="G21" s="83"/>
      <c r="H21" s="37" t="s">
        <v>550</v>
      </c>
      <c r="I21" s="83"/>
      <c r="J21" s="37" t="s">
        <v>551</v>
      </c>
      <c r="K21" s="65"/>
      <c r="L21" s="84" t="s">
        <v>552</v>
      </c>
      <c r="M21" s="65"/>
    </row>
    <row r="22" spans="1:13" ht="25.5" x14ac:dyDescent="0.2">
      <c r="A22" s="59" t="s">
        <v>553</v>
      </c>
      <c r="B22" s="4"/>
      <c r="C22" s="4"/>
      <c r="D22" s="37" t="s">
        <v>554</v>
      </c>
      <c r="E22" s="83"/>
      <c r="F22" s="37" t="s">
        <v>555</v>
      </c>
      <c r="G22" s="83"/>
      <c r="H22" s="37" t="s">
        <v>556</v>
      </c>
      <c r="I22" s="83"/>
      <c r="J22" s="37" t="s">
        <v>557</v>
      </c>
      <c r="K22" s="65"/>
      <c r="L22" s="84" t="s">
        <v>558</v>
      </c>
      <c r="M22" s="65"/>
    </row>
    <row r="23" spans="1:13" ht="25.5" x14ac:dyDescent="0.2">
      <c r="A23" s="59" t="s">
        <v>559</v>
      </c>
      <c r="B23" s="4"/>
      <c r="C23" s="4"/>
      <c r="D23" s="37" t="s">
        <v>560</v>
      </c>
      <c r="E23" s="83"/>
      <c r="F23" s="37" t="s">
        <v>561</v>
      </c>
      <c r="G23" s="83"/>
      <c r="H23" s="37" t="s">
        <v>562</v>
      </c>
      <c r="I23" s="83"/>
      <c r="J23" s="37" t="s">
        <v>563</v>
      </c>
      <c r="K23" s="65"/>
      <c r="L23" s="84" t="s">
        <v>564</v>
      </c>
      <c r="M23" s="65"/>
    </row>
    <row r="24" spans="1:13" ht="38.25" x14ac:dyDescent="0.2">
      <c r="A24" s="59" t="s">
        <v>565</v>
      </c>
      <c r="B24" s="4"/>
      <c r="C24" s="4"/>
      <c r="D24" s="37" t="s">
        <v>566</v>
      </c>
      <c r="E24" s="83"/>
      <c r="F24" s="37" t="s">
        <v>567</v>
      </c>
      <c r="G24" s="83"/>
      <c r="H24" s="37" t="s">
        <v>568</v>
      </c>
      <c r="I24" s="83"/>
      <c r="J24" s="37" t="s">
        <v>569</v>
      </c>
      <c r="K24" s="65"/>
      <c r="L24" s="84" t="s">
        <v>570</v>
      </c>
      <c r="M24" s="65"/>
    </row>
    <row r="25" spans="1:13" ht="25.5" x14ac:dyDescent="0.2">
      <c r="A25" s="59" t="s">
        <v>571</v>
      </c>
      <c r="B25" s="4"/>
      <c r="C25" s="4"/>
      <c r="D25" s="37" t="s">
        <v>572</v>
      </c>
      <c r="E25" s="83">
        <v>149461.99</v>
      </c>
      <c r="F25" s="37" t="s">
        <v>573</v>
      </c>
      <c r="G25" s="83">
        <v>150432.79999999999</v>
      </c>
      <c r="H25" s="37" t="s">
        <v>574</v>
      </c>
      <c r="I25" s="83">
        <v>149958.68</v>
      </c>
      <c r="J25" s="37" t="s">
        <v>575</v>
      </c>
      <c r="K25" s="65"/>
      <c r="L25" s="84" t="s">
        <v>576</v>
      </c>
      <c r="M25" s="65">
        <v>5.6237000000000004</v>
      </c>
    </row>
    <row r="26" spans="1:13" ht="18.75" customHeight="1" x14ac:dyDescent="0.2">
      <c r="A26" s="44" t="s">
        <v>497</v>
      </c>
      <c r="B26" s="85"/>
      <c r="C26" s="85"/>
      <c r="D26" s="86"/>
      <c r="E26" s="87"/>
      <c r="F26" s="87"/>
      <c r="G26" s="87"/>
      <c r="H26" s="87"/>
      <c r="I26" s="87"/>
      <c r="J26" s="87"/>
      <c r="K26" s="87"/>
      <c r="L26" s="87"/>
      <c r="M26" s="87"/>
    </row>
    <row r="27" spans="1:13" x14ac:dyDescent="0.2">
      <c r="A27" s="44" t="s">
        <v>498</v>
      </c>
      <c r="B27" s="85"/>
      <c r="E27" s="87"/>
      <c r="F27" s="87"/>
      <c r="G27" s="87"/>
      <c r="H27" s="87"/>
      <c r="I27" s="87"/>
      <c r="J27" s="87"/>
      <c r="K27" s="87"/>
      <c r="L27" s="87"/>
      <c r="M27" s="87"/>
    </row>
    <row r="28" spans="1:13" ht="12" customHeight="1" x14ac:dyDescent="0.2">
      <c r="A28" s="44" t="s">
        <v>499</v>
      </c>
      <c r="B28" s="85"/>
      <c r="J28" s="18"/>
      <c r="K28" s="18"/>
      <c r="L28" s="18"/>
      <c r="M28" s="18"/>
    </row>
    <row r="29" spans="1:13" ht="12" customHeight="1" x14ac:dyDescent="0.2">
      <c r="A29" s="44" t="s">
        <v>577</v>
      </c>
      <c r="B29" s="85"/>
      <c r="J29" s="18"/>
      <c r="K29" s="18"/>
      <c r="L29" s="18"/>
      <c r="M29" s="18"/>
    </row>
    <row r="30" spans="1:13" x14ac:dyDescent="0.2">
      <c r="H30" s="14"/>
      <c r="J30" s="18"/>
    </row>
    <row r="31" spans="1:13" x14ac:dyDescent="0.2">
      <c r="A31" s="14" t="s">
        <v>161</v>
      </c>
      <c r="E31" s="14" t="s">
        <v>230</v>
      </c>
      <c r="H31" s="14" t="s">
        <v>163</v>
      </c>
      <c r="J31" s="18"/>
      <c r="K31" s="145" t="s">
        <v>164</v>
      </c>
      <c r="L31" s="145"/>
      <c r="M31" s="145"/>
    </row>
    <row r="32" spans="1:13" ht="27" customHeight="1" x14ac:dyDescent="0.2">
      <c r="A32" s="14" t="s">
        <v>231</v>
      </c>
      <c r="E32" s="35" t="s">
        <v>831</v>
      </c>
      <c r="J32" s="18"/>
      <c r="K32" s="146" t="s">
        <v>167</v>
      </c>
      <c r="L32" s="146"/>
      <c r="M32" s="146"/>
    </row>
    <row r="33" spans="2:13" x14ac:dyDescent="0.2">
      <c r="J33" s="18"/>
      <c r="K33" s="18"/>
      <c r="L33" s="18"/>
      <c r="M33" s="18"/>
    </row>
    <row r="36" spans="2:13" x14ac:dyDescent="0.2">
      <c r="B36" s="154"/>
      <c r="C36" s="154"/>
      <c r="D36" s="154"/>
      <c r="E36" s="154"/>
    </row>
    <row r="37" spans="2:13" x14ac:dyDescent="0.2">
      <c r="B37" s="154"/>
      <c r="C37" s="154"/>
      <c r="D37" s="154"/>
      <c r="E37" s="154"/>
    </row>
    <row r="38" spans="2:13" x14ac:dyDescent="0.2">
      <c r="B38" s="154"/>
      <c r="C38" s="154"/>
      <c r="D38" s="154"/>
      <c r="E38" s="154"/>
    </row>
  </sheetData>
  <mergeCells count="17">
    <mergeCell ref="K32:M32"/>
    <mergeCell ref="B36:E38"/>
    <mergeCell ref="D10:D12"/>
    <mergeCell ref="F10:F12"/>
    <mergeCell ref="J10:J12"/>
    <mergeCell ref="M10:M11"/>
    <mergeCell ref="K10:K11"/>
    <mergeCell ref="K31:M31"/>
    <mergeCell ref="A7:M7"/>
    <mergeCell ref="H10:H12"/>
    <mergeCell ref="G10:G11"/>
    <mergeCell ref="L10:L12"/>
    <mergeCell ref="E10:E11"/>
    <mergeCell ref="A10:C10"/>
    <mergeCell ref="A8:M8"/>
    <mergeCell ref="I10:I11"/>
    <mergeCell ref="A12:C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5" zoomScaleNormal="100" zoomScaleSheetLayoutView="100" workbookViewId="0">
      <selection activeCell="I55" sqref="I55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ONIF Kristal Cash Plus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zatvorenog investicionog fonda: JP-N-20</v>
      </c>
    </row>
    <row r="9" spans="1:14" x14ac:dyDescent="0.2">
      <c r="B9" s="154" t="s">
        <v>349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</row>
    <row r="10" spans="1:14" x14ac:dyDescent="0.2">
      <c r="B10" s="154" t="s">
        <v>7</v>
      </c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578</v>
      </c>
      <c r="B12" s="2" t="s">
        <v>579</v>
      </c>
    </row>
    <row r="13" spans="1:14" ht="15" customHeight="1" x14ac:dyDescent="0.2">
      <c r="A13" s="150" t="s">
        <v>580</v>
      </c>
      <c r="B13" s="176" t="s">
        <v>352</v>
      </c>
      <c r="C13" s="177"/>
      <c r="D13" s="178"/>
      <c r="E13" s="159" t="s">
        <v>11</v>
      </c>
      <c r="F13" s="159" t="s">
        <v>502</v>
      </c>
      <c r="G13" s="159" t="s">
        <v>11</v>
      </c>
      <c r="H13" s="159" t="s">
        <v>503</v>
      </c>
      <c r="I13" s="159" t="s">
        <v>11</v>
      </c>
      <c r="J13" s="159" t="s">
        <v>357</v>
      </c>
      <c r="K13" s="159" t="s">
        <v>11</v>
      </c>
      <c r="L13" s="159" t="s">
        <v>581</v>
      </c>
      <c r="M13" s="159" t="s">
        <v>11</v>
      </c>
      <c r="N13" s="159" t="s">
        <v>359</v>
      </c>
    </row>
    <row r="14" spans="1:14" ht="78.75" customHeight="1" x14ac:dyDescent="0.2">
      <c r="A14" s="151"/>
      <c r="B14" s="4" t="s">
        <v>360</v>
      </c>
      <c r="C14" s="24" t="s">
        <v>361</v>
      </c>
      <c r="D14" s="4" t="s">
        <v>362</v>
      </c>
      <c r="E14" s="160"/>
      <c r="F14" s="161"/>
      <c r="G14" s="160"/>
      <c r="H14" s="161"/>
      <c r="I14" s="160"/>
      <c r="J14" s="161"/>
      <c r="K14" s="160"/>
      <c r="L14" s="161"/>
      <c r="M14" s="160"/>
      <c r="N14" s="161"/>
    </row>
    <row r="15" spans="1:14" x14ac:dyDescent="0.2">
      <c r="B15" s="9">
        <v>1</v>
      </c>
      <c r="C15" s="172">
        <v>2</v>
      </c>
      <c r="D15" s="174"/>
      <c r="E15" s="161"/>
      <c r="F15" s="4">
        <v>3</v>
      </c>
      <c r="G15" s="161"/>
      <c r="H15" s="4">
        <v>4</v>
      </c>
      <c r="I15" s="161"/>
      <c r="J15" s="4">
        <v>5</v>
      </c>
      <c r="K15" s="161"/>
      <c r="L15" s="4">
        <v>6</v>
      </c>
      <c r="M15" s="161"/>
      <c r="N15" s="4">
        <v>7</v>
      </c>
    </row>
    <row r="16" spans="1:14" ht="38.25" x14ac:dyDescent="0.2">
      <c r="A16" s="4" t="s">
        <v>329</v>
      </c>
      <c r="B16" s="88" t="s">
        <v>582</v>
      </c>
      <c r="C16" s="12"/>
      <c r="D16" s="12"/>
      <c r="E16" s="37" t="s">
        <v>583</v>
      </c>
      <c r="F16" s="89"/>
      <c r="G16" s="37" t="s">
        <v>584</v>
      </c>
      <c r="H16" s="89"/>
      <c r="I16" s="37" t="s">
        <v>585</v>
      </c>
      <c r="J16" s="89"/>
      <c r="K16" s="4" t="s">
        <v>586</v>
      </c>
      <c r="L16" s="41"/>
      <c r="M16" s="37" t="s">
        <v>587</v>
      </c>
      <c r="N16" s="41"/>
    </row>
    <row r="17" spans="1:14" x14ac:dyDescent="0.2">
      <c r="A17" s="4" t="s">
        <v>235</v>
      </c>
      <c r="B17" s="88" t="s">
        <v>588</v>
      </c>
      <c r="C17" s="12"/>
      <c r="D17" s="12"/>
      <c r="E17" s="37" t="s">
        <v>589</v>
      </c>
      <c r="F17" s="89"/>
      <c r="G17" s="37" t="s">
        <v>590</v>
      </c>
      <c r="H17" s="89"/>
      <c r="I17" s="37" t="s">
        <v>591</v>
      </c>
      <c r="J17" s="89"/>
      <c r="K17" s="4" t="s">
        <v>592</v>
      </c>
      <c r="L17" s="41"/>
      <c r="M17" s="37" t="s">
        <v>593</v>
      </c>
      <c r="N17" s="41"/>
    </row>
    <row r="18" spans="1:14" x14ac:dyDescent="0.2">
      <c r="A18" s="4" t="s">
        <v>237</v>
      </c>
      <c r="B18" s="88" t="s">
        <v>594</v>
      </c>
      <c r="C18" s="12"/>
      <c r="D18" s="12"/>
      <c r="E18" s="37" t="s">
        <v>595</v>
      </c>
      <c r="F18" s="89"/>
      <c r="G18" s="37" t="s">
        <v>596</v>
      </c>
      <c r="H18" s="89"/>
      <c r="I18" s="37" t="s">
        <v>597</v>
      </c>
      <c r="J18" s="89"/>
      <c r="K18" s="4" t="s">
        <v>598</v>
      </c>
      <c r="L18" s="41"/>
      <c r="M18" s="37" t="s">
        <v>599</v>
      </c>
      <c r="N18" s="41"/>
    </row>
    <row r="19" spans="1:14" x14ac:dyDescent="0.2">
      <c r="A19" s="4" t="s">
        <v>239</v>
      </c>
      <c r="B19" s="88" t="s">
        <v>600</v>
      </c>
      <c r="C19" s="12"/>
      <c r="D19" s="12"/>
      <c r="E19" s="37" t="s">
        <v>601</v>
      </c>
      <c r="F19" s="89"/>
      <c r="G19" s="37" t="s">
        <v>602</v>
      </c>
      <c r="H19" s="89"/>
      <c r="I19" s="37" t="s">
        <v>603</v>
      </c>
      <c r="J19" s="89"/>
      <c r="K19" s="4" t="s">
        <v>604</v>
      </c>
      <c r="L19" s="41"/>
      <c r="M19" s="37" t="s">
        <v>605</v>
      </c>
      <c r="N19" s="41"/>
    </row>
    <row r="20" spans="1:14" x14ac:dyDescent="0.2">
      <c r="A20" s="4" t="s">
        <v>241</v>
      </c>
      <c r="B20" s="88" t="s">
        <v>606</v>
      </c>
      <c r="C20" s="12"/>
      <c r="D20" s="12"/>
      <c r="E20" s="37" t="s">
        <v>607</v>
      </c>
      <c r="F20" s="89"/>
      <c r="G20" s="37" t="s">
        <v>608</v>
      </c>
      <c r="H20" s="89"/>
      <c r="I20" s="37" t="s">
        <v>609</v>
      </c>
      <c r="J20" s="89"/>
      <c r="K20" s="4" t="s">
        <v>610</v>
      </c>
      <c r="L20" s="41"/>
      <c r="M20" s="37" t="s">
        <v>611</v>
      </c>
      <c r="N20" s="41"/>
    </row>
    <row r="21" spans="1:14" ht="25.5" x14ac:dyDescent="0.2">
      <c r="A21" s="4" t="s">
        <v>243</v>
      </c>
      <c r="B21" s="88" t="s">
        <v>612</v>
      </c>
      <c r="C21" s="12"/>
      <c r="D21" s="12"/>
      <c r="E21" s="37" t="s">
        <v>613</v>
      </c>
      <c r="F21" s="89"/>
      <c r="G21" s="37" t="s">
        <v>614</v>
      </c>
      <c r="H21" s="89"/>
      <c r="I21" s="37" t="s">
        <v>615</v>
      </c>
      <c r="J21" s="89"/>
      <c r="K21" s="4" t="s">
        <v>616</v>
      </c>
      <c r="L21" s="41"/>
      <c r="M21" s="37" t="s">
        <v>617</v>
      </c>
      <c r="N21" s="41"/>
    </row>
    <row r="22" spans="1:14" ht="25.5" x14ac:dyDescent="0.2">
      <c r="A22" s="4" t="s">
        <v>245</v>
      </c>
      <c r="B22" s="88" t="s">
        <v>618</v>
      </c>
      <c r="C22" s="12"/>
      <c r="D22" s="12"/>
      <c r="E22" s="37" t="s">
        <v>619</v>
      </c>
      <c r="F22" s="89"/>
      <c r="G22" s="37" t="s">
        <v>620</v>
      </c>
      <c r="H22" s="89"/>
      <c r="I22" s="37" t="s">
        <v>621</v>
      </c>
      <c r="J22" s="89"/>
      <c r="K22" s="4" t="s">
        <v>622</v>
      </c>
      <c r="L22" s="41"/>
      <c r="M22" s="37" t="s">
        <v>623</v>
      </c>
      <c r="N22" s="41"/>
    </row>
    <row r="23" spans="1:14" ht="51" x14ac:dyDescent="0.2">
      <c r="A23" s="4" t="s">
        <v>247</v>
      </c>
      <c r="B23" s="88" t="s">
        <v>624</v>
      </c>
      <c r="C23" s="12"/>
      <c r="D23" s="12"/>
      <c r="E23" s="37" t="s">
        <v>625</v>
      </c>
      <c r="F23" s="89"/>
      <c r="G23" s="37" t="s">
        <v>626</v>
      </c>
      <c r="H23" s="89"/>
      <c r="I23" s="37" t="s">
        <v>627</v>
      </c>
      <c r="J23" s="89"/>
      <c r="K23" s="4" t="s">
        <v>628</v>
      </c>
      <c r="L23" s="41"/>
      <c r="M23" s="37" t="s">
        <v>629</v>
      </c>
      <c r="N23" s="41"/>
    </row>
    <row r="24" spans="1:14" ht="38.25" x14ac:dyDescent="0.2">
      <c r="A24" s="4" t="s">
        <v>334</v>
      </c>
      <c r="B24" s="88" t="s">
        <v>630</v>
      </c>
      <c r="C24" s="12"/>
      <c r="D24" s="12"/>
      <c r="E24" s="37" t="s">
        <v>631</v>
      </c>
      <c r="F24" s="89"/>
      <c r="G24" s="37" t="s">
        <v>632</v>
      </c>
      <c r="H24" s="89"/>
      <c r="I24" s="37" t="s">
        <v>633</v>
      </c>
      <c r="J24" s="89"/>
      <c r="K24" s="4" t="s">
        <v>634</v>
      </c>
      <c r="L24" s="41"/>
      <c r="M24" s="37" t="s">
        <v>635</v>
      </c>
      <c r="N24" s="41"/>
    </row>
    <row r="25" spans="1:14" x14ac:dyDescent="0.2">
      <c r="A25" s="4" t="s">
        <v>235</v>
      </c>
      <c r="B25" s="88" t="s">
        <v>588</v>
      </c>
      <c r="C25" s="12"/>
      <c r="D25" s="12"/>
      <c r="E25" s="37" t="s">
        <v>636</v>
      </c>
      <c r="F25" s="89"/>
      <c r="G25" s="37" t="s">
        <v>637</v>
      </c>
      <c r="H25" s="89"/>
      <c r="I25" s="37" t="s">
        <v>638</v>
      </c>
      <c r="J25" s="89"/>
      <c r="K25" s="4" t="s">
        <v>639</v>
      </c>
      <c r="L25" s="41"/>
      <c r="M25" s="37" t="s">
        <v>640</v>
      </c>
      <c r="N25" s="41"/>
    </row>
    <row r="26" spans="1:14" x14ac:dyDescent="0.2">
      <c r="A26" s="4" t="s">
        <v>237</v>
      </c>
      <c r="B26" s="88" t="s">
        <v>594</v>
      </c>
      <c r="C26" s="12"/>
      <c r="D26" s="12"/>
      <c r="E26" s="37" t="s">
        <v>641</v>
      </c>
      <c r="F26" s="89"/>
      <c r="G26" s="37" t="s">
        <v>642</v>
      </c>
      <c r="H26" s="89"/>
      <c r="I26" s="37" t="s">
        <v>643</v>
      </c>
      <c r="J26" s="89"/>
      <c r="K26" s="4" t="s">
        <v>644</v>
      </c>
      <c r="L26" s="41"/>
      <c r="M26" s="37" t="s">
        <v>645</v>
      </c>
      <c r="N26" s="41"/>
    </row>
    <row r="27" spans="1:14" x14ac:dyDescent="0.2">
      <c r="A27" s="4" t="s">
        <v>239</v>
      </c>
      <c r="B27" s="88" t="s">
        <v>600</v>
      </c>
      <c r="C27" s="12"/>
      <c r="D27" s="12"/>
      <c r="E27" s="37" t="s">
        <v>646</v>
      </c>
      <c r="F27" s="89"/>
      <c r="G27" s="37" t="s">
        <v>647</v>
      </c>
      <c r="H27" s="89"/>
      <c r="I27" s="37" t="s">
        <v>648</v>
      </c>
      <c r="J27" s="89"/>
      <c r="K27" s="4" t="s">
        <v>649</v>
      </c>
      <c r="L27" s="41"/>
      <c r="M27" s="37" t="s">
        <v>650</v>
      </c>
      <c r="N27" s="41"/>
    </row>
    <row r="28" spans="1:14" x14ac:dyDescent="0.2">
      <c r="A28" s="4" t="s">
        <v>241</v>
      </c>
      <c r="B28" s="88" t="s">
        <v>606</v>
      </c>
      <c r="C28" s="12"/>
      <c r="D28" s="12"/>
      <c r="E28" s="37" t="s">
        <v>651</v>
      </c>
      <c r="F28" s="89"/>
      <c r="G28" s="37" t="s">
        <v>652</v>
      </c>
      <c r="H28" s="89"/>
      <c r="I28" s="37" t="s">
        <v>653</v>
      </c>
      <c r="J28" s="89"/>
      <c r="K28" s="4" t="s">
        <v>654</v>
      </c>
      <c r="L28" s="41"/>
      <c r="M28" s="37" t="s">
        <v>655</v>
      </c>
      <c r="N28" s="41"/>
    </row>
    <row r="29" spans="1:14" ht="25.5" x14ac:dyDescent="0.2">
      <c r="A29" s="4" t="s">
        <v>243</v>
      </c>
      <c r="B29" s="88" t="s">
        <v>612</v>
      </c>
      <c r="C29" s="12"/>
      <c r="D29" s="12"/>
      <c r="E29" s="37" t="s">
        <v>656</v>
      </c>
      <c r="F29" s="89"/>
      <c r="G29" s="37" t="s">
        <v>657</v>
      </c>
      <c r="H29" s="89"/>
      <c r="I29" s="37" t="s">
        <v>658</v>
      </c>
      <c r="J29" s="89"/>
      <c r="K29" s="4" t="s">
        <v>659</v>
      </c>
      <c r="L29" s="41"/>
      <c r="M29" s="37" t="s">
        <v>660</v>
      </c>
      <c r="N29" s="41"/>
    </row>
    <row r="30" spans="1:14" ht="25.5" x14ac:dyDescent="0.2">
      <c r="A30" s="4" t="s">
        <v>245</v>
      </c>
      <c r="B30" s="88" t="s">
        <v>618</v>
      </c>
      <c r="C30" s="12"/>
      <c r="D30" s="12"/>
      <c r="E30" s="37" t="s">
        <v>661</v>
      </c>
      <c r="F30" s="89"/>
      <c r="G30" s="37" t="s">
        <v>662</v>
      </c>
      <c r="H30" s="89"/>
      <c r="I30" s="37" t="s">
        <v>663</v>
      </c>
      <c r="J30" s="89"/>
      <c r="K30" s="4" t="s">
        <v>664</v>
      </c>
      <c r="L30" s="41"/>
      <c r="M30" s="37" t="s">
        <v>665</v>
      </c>
      <c r="N30" s="41"/>
    </row>
    <row r="31" spans="1:14" ht="51" x14ac:dyDescent="0.2">
      <c r="A31" s="4" t="s">
        <v>247</v>
      </c>
      <c r="B31" s="88" t="s">
        <v>666</v>
      </c>
      <c r="C31" s="12"/>
      <c r="D31" s="12"/>
      <c r="E31" s="37" t="s">
        <v>667</v>
      </c>
      <c r="F31" s="89"/>
      <c r="G31" s="37" t="s">
        <v>668</v>
      </c>
      <c r="H31" s="89"/>
      <c r="I31" s="37" t="s">
        <v>669</v>
      </c>
      <c r="J31" s="89"/>
      <c r="K31" s="4" t="s">
        <v>670</v>
      </c>
      <c r="L31" s="41"/>
      <c r="M31" s="37" t="s">
        <v>671</v>
      </c>
      <c r="N31" s="41"/>
    </row>
    <row r="32" spans="1:14" ht="25.5" x14ac:dyDescent="0.2">
      <c r="A32" s="4" t="s">
        <v>339</v>
      </c>
      <c r="B32" s="88" t="s">
        <v>672</v>
      </c>
      <c r="C32" s="12"/>
      <c r="D32" s="12"/>
      <c r="E32" s="37" t="s">
        <v>673</v>
      </c>
      <c r="F32" s="89"/>
      <c r="G32" s="37" t="s">
        <v>674</v>
      </c>
      <c r="H32" s="89"/>
      <c r="I32" s="37" t="s">
        <v>675</v>
      </c>
      <c r="J32" s="89"/>
      <c r="K32" s="4" t="s">
        <v>676</v>
      </c>
      <c r="L32" s="41"/>
      <c r="M32" s="37" t="s">
        <v>677</v>
      </c>
      <c r="N32" s="41"/>
    </row>
    <row r="33" spans="1:14" x14ac:dyDescent="0.2">
      <c r="A33" s="44" t="s">
        <v>497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x14ac:dyDescent="0.2">
      <c r="A34" s="44" t="s">
        <v>498</v>
      </c>
    </row>
    <row r="35" spans="1:14" x14ac:dyDescent="0.2">
      <c r="A35" s="44" t="s">
        <v>499</v>
      </c>
    </row>
    <row r="36" spans="1:14" x14ac:dyDescent="0.2">
      <c r="A36" s="44" t="s">
        <v>577</v>
      </c>
    </row>
    <row r="37" spans="1:14" ht="37.5" customHeight="1" x14ac:dyDescent="0.2">
      <c r="B37" s="90" t="s">
        <v>161</v>
      </c>
      <c r="F37" s="90" t="s">
        <v>230</v>
      </c>
      <c r="I37" s="90" t="s">
        <v>163</v>
      </c>
      <c r="K37" s="175" t="s">
        <v>164</v>
      </c>
      <c r="L37" s="175"/>
      <c r="M37" s="175"/>
    </row>
    <row r="38" spans="1:14" ht="33" customHeight="1" x14ac:dyDescent="0.2">
      <c r="B38" s="90" t="s">
        <v>231</v>
      </c>
      <c r="F38" s="17" t="s">
        <v>831</v>
      </c>
      <c r="K38" s="147" t="s">
        <v>167</v>
      </c>
      <c r="L38" s="147"/>
      <c r="M38" s="14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54"/>
      <c r="D45" s="154"/>
      <c r="E45" s="154"/>
      <c r="F45" s="154"/>
    </row>
    <row r="46" spans="1:14" x14ac:dyDescent="0.2">
      <c r="C46" s="154"/>
      <c r="D46" s="154"/>
      <c r="E46" s="154"/>
      <c r="F46" s="154"/>
    </row>
    <row r="47" spans="1:14" x14ac:dyDescent="0.2">
      <c r="C47" s="154"/>
      <c r="D47" s="154"/>
      <c r="E47" s="154"/>
      <c r="F47" s="154"/>
    </row>
    <row r="48" spans="1:14" x14ac:dyDescent="0.2">
      <c r="D48" s="91"/>
    </row>
    <row r="52" spans="10:10" x14ac:dyDescent="0.2">
      <c r="J52" s="92"/>
    </row>
  </sheetData>
  <mergeCells count="18"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</mergeCells>
  <printOptions horizontalCentered="1"/>
  <pageMargins left="0.27559055118110237" right="0.39370078740157483" top="7.874015748031496E-2" bottom="0.78740157480314965" header="0" footer="0"/>
  <pageSetup paperSize="9" scale="6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1"/>
  <sheetViews>
    <sheetView view="pageBreakPreview" zoomScaleNormal="100" zoomScaleSheetLayoutView="100" workbookViewId="0">
      <selection sqref="A1:L26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ONIF Kristal Cash Plus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zatvorenog investicionog fonda: JP-N-20</v>
      </c>
    </row>
    <row r="9" spans="1:9" x14ac:dyDescent="0.2">
      <c r="B9" s="154" t="s">
        <v>349</v>
      </c>
      <c r="C9" s="154"/>
      <c r="D9" s="154"/>
      <c r="E9" s="154"/>
      <c r="F9" s="154"/>
      <c r="G9" s="154"/>
      <c r="H9" s="154"/>
      <c r="I9" s="154"/>
    </row>
    <row r="10" spans="1:9" x14ac:dyDescent="0.2">
      <c r="B10" s="154" t="s">
        <v>7</v>
      </c>
      <c r="C10" s="154"/>
      <c r="D10" s="154"/>
      <c r="E10" s="154"/>
      <c r="F10" s="154"/>
      <c r="G10" s="154"/>
      <c r="H10" s="154"/>
      <c r="I10" s="154"/>
    </row>
    <row r="11" spans="1:9" x14ac:dyDescent="0.2"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4" t="s">
        <v>678</v>
      </c>
      <c r="B12" s="2" t="s">
        <v>679</v>
      </c>
    </row>
    <row r="13" spans="1:9" ht="15" customHeight="1" x14ac:dyDescent="0.2">
      <c r="A13" s="150" t="s">
        <v>580</v>
      </c>
      <c r="B13" s="176" t="s">
        <v>352</v>
      </c>
      <c r="C13" s="177"/>
      <c r="D13" s="159" t="s">
        <v>11</v>
      </c>
      <c r="E13" s="159" t="s">
        <v>503</v>
      </c>
      <c r="F13" s="159" t="s">
        <v>11</v>
      </c>
      <c r="G13" s="159" t="s">
        <v>357</v>
      </c>
      <c r="H13" s="159" t="s">
        <v>11</v>
      </c>
      <c r="I13" s="159" t="s">
        <v>359</v>
      </c>
    </row>
    <row r="14" spans="1:9" ht="78.75" customHeight="1" x14ac:dyDescent="0.2">
      <c r="A14" s="151"/>
      <c r="B14" s="4" t="s">
        <v>360</v>
      </c>
      <c r="C14" s="24" t="s">
        <v>362</v>
      </c>
      <c r="D14" s="160"/>
      <c r="E14" s="161"/>
      <c r="F14" s="160"/>
      <c r="G14" s="161"/>
      <c r="H14" s="160"/>
      <c r="I14" s="161"/>
    </row>
    <row r="15" spans="1:9" x14ac:dyDescent="0.2">
      <c r="A15" s="2">
        <v>1</v>
      </c>
      <c r="B15" s="172">
        <v>2</v>
      </c>
      <c r="C15" s="174"/>
      <c r="D15" s="161"/>
      <c r="E15" s="4">
        <v>3</v>
      </c>
      <c r="F15" s="161"/>
      <c r="G15" s="4">
        <v>4</v>
      </c>
      <c r="H15" s="161"/>
      <c r="I15" s="4">
        <v>5</v>
      </c>
    </row>
    <row r="16" spans="1:9" x14ac:dyDescent="0.2">
      <c r="A16" s="4" t="s">
        <v>235</v>
      </c>
      <c r="B16" s="88" t="s">
        <v>680</v>
      </c>
      <c r="C16" s="12"/>
      <c r="D16" s="37" t="s">
        <v>681</v>
      </c>
      <c r="E16" s="83"/>
      <c r="F16" s="37" t="s">
        <v>682</v>
      </c>
      <c r="G16" s="83"/>
      <c r="H16" s="37" t="s">
        <v>683</v>
      </c>
      <c r="I16" s="65"/>
    </row>
    <row r="17" spans="1:11" x14ac:dyDescent="0.2">
      <c r="A17" s="4" t="s">
        <v>237</v>
      </c>
      <c r="B17" s="88" t="s">
        <v>684</v>
      </c>
      <c r="C17" s="12"/>
      <c r="D17" s="37" t="s">
        <v>685</v>
      </c>
      <c r="E17" s="83"/>
      <c r="F17" s="37" t="s">
        <v>686</v>
      </c>
      <c r="G17" s="83"/>
      <c r="H17" s="37" t="s">
        <v>687</v>
      </c>
      <c r="I17" s="65"/>
    </row>
    <row r="18" spans="1:11" x14ac:dyDescent="0.2">
      <c r="A18" s="4" t="s">
        <v>239</v>
      </c>
      <c r="B18" s="88" t="s">
        <v>688</v>
      </c>
      <c r="C18" s="12"/>
      <c r="D18" s="37" t="s">
        <v>689</v>
      </c>
      <c r="E18" s="83"/>
      <c r="F18" s="37" t="s">
        <v>690</v>
      </c>
      <c r="G18" s="83"/>
      <c r="H18" s="37" t="s">
        <v>691</v>
      </c>
      <c r="I18" s="65"/>
    </row>
    <row r="19" spans="1:11" x14ac:dyDescent="0.2">
      <c r="A19" s="4" t="s">
        <v>166</v>
      </c>
      <c r="B19" s="88" t="s">
        <v>692</v>
      </c>
      <c r="C19" s="12"/>
      <c r="D19" s="37" t="s">
        <v>693</v>
      </c>
      <c r="E19" s="83"/>
      <c r="F19" s="37" t="s">
        <v>694</v>
      </c>
      <c r="G19" s="83"/>
      <c r="H19" s="37" t="s">
        <v>695</v>
      </c>
      <c r="I19" s="65"/>
    </row>
    <row r="20" spans="1:11" x14ac:dyDescent="0.2">
      <c r="A20" s="30"/>
      <c r="B20" s="20"/>
      <c r="C20" s="20"/>
      <c r="D20" s="68"/>
      <c r="E20" s="93"/>
      <c r="F20" s="68"/>
      <c r="G20" s="93"/>
      <c r="H20" s="68"/>
      <c r="I20" s="93"/>
    </row>
    <row r="21" spans="1:11" ht="37.5" customHeight="1" x14ac:dyDescent="0.2">
      <c r="B21" s="90" t="s">
        <v>161</v>
      </c>
      <c r="C21" s="3"/>
      <c r="D21" s="3"/>
      <c r="E21" s="94" t="s">
        <v>230</v>
      </c>
      <c r="F21" s="3"/>
      <c r="G21" s="3"/>
      <c r="H21" s="94" t="s">
        <v>163</v>
      </c>
      <c r="I21" s="179" t="s">
        <v>164</v>
      </c>
      <c r="J21" s="179"/>
      <c r="K21" s="179"/>
    </row>
    <row r="22" spans="1:11" ht="33" customHeight="1" x14ac:dyDescent="0.2">
      <c r="B22" s="90" t="s">
        <v>231</v>
      </c>
      <c r="E22" s="17" t="s">
        <v>831</v>
      </c>
      <c r="I22" s="147" t="s">
        <v>167</v>
      </c>
      <c r="J22" s="147"/>
    </row>
    <row r="24" spans="1:11" ht="27.7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9" spans="1:11" x14ac:dyDescent="0.2">
      <c r="C29" s="154"/>
      <c r="D29" s="154"/>
      <c r="E29" s="154"/>
    </row>
    <row r="30" spans="1:11" x14ac:dyDescent="0.2">
      <c r="C30" s="154"/>
      <c r="D30" s="154"/>
      <c r="E30" s="154"/>
    </row>
    <row r="31" spans="1:11" x14ac:dyDescent="0.2">
      <c r="C31" s="154"/>
      <c r="D31" s="154"/>
      <c r="E31" s="154"/>
    </row>
  </sheetData>
  <mergeCells count="14">
    <mergeCell ref="A13:A14"/>
    <mergeCell ref="B9:I9"/>
    <mergeCell ref="D13:D15"/>
    <mergeCell ref="G13:G14"/>
    <mergeCell ref="B15:C15"/>
    <mergeCell ref="I13:I14"/>
    <mergeCell ref="I21:K21"/>
    <mergeCell ref="I22:J22"/>
    <mergeCell ref="B10:I10"/>
    <mergeCell ref="C29:E31"/>
    <mergeCell ref="B13:C13"/>
    <mergeCell ref="H13:H15"/>
    <mergeCell ref="E13:E14"/>
    <mergeCell ref="F13:F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Bojan BLAGOJEVIC</cp:lastModifiedBy>
  <dcterms:created xsi:type="dcterms:W3CDTF">2021-04-05T09:06:41Z</dcterms:created>
  <dcterms:modified xsi:type="dcterms:W3CDTF">2021-04-22T06:22:13Z</dcterms:modified>
</cp:coreProperties>
</file>